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-108" yWindow="-108" windowWidth="15576" windowHeight="11040"/>
  </bookViews>
  <sheets>
    <sheet name="BS &amp; PL" sheetId="1" r:id="rId1"/>
    <sheet name="1-2" sheetId="2" r:id="rId2"/>
    <sheet name="fixed assets" sheetId="3" r:id="rId3"/>
    <sheet name="Sheet1" sheetId="4" r:id="rId4"/>
  </sheets>
  <definedNames>
    <definedName name="_xlnm.Print_Area" localSheetId="1">'1-2'!$A$1:$E$96</definedName>
    <definedName name="_xlnm.Print_Area" localSheetId="0">'BS &amp; PL'!$A$2:$K$105</definedName>
    <definedName name="_xlnm.Print_Titles" localSheetId="1">'1-2'!$1:$2</definedName>
  </definedNames>
  <calcPr calcId="124519"/>
  <fileRecoveryPr autoRecover="0"/>
</workbook>
</file>

<file path=xl/calcChain.xml><?xml version="1.0" encoding="utf-8"?>
<calcChain xmlns="http://schemas.openxmlformats.org/spreadsheetml/2006/main">
  <c r="D15" i="2"/>
  <c r="D79"/>
  <c r="H77" i="1"/>
  <c r="H68"/>
  <c r="D5" i="4"/>
  <c r="E17" i="2"/>
  <c r="K22" i="1" s="1"/>
  <c r="K30"/>
  <c r="M5" i="3"/>
  <c r="M6"/>
  <c r="M7"/>
  <c r="L5"/>
  <c r="L6"/>
  <c r="L7"/>
  <c r="L4"/>
  <c r="K8"/>
  <c r="J8"/>
  <c r="I8"/>
  <c r="H8"/>
  <c r="E82" i="2"/>
  <c r="E84" s="1"/>
  <c r="K32" i="1" s="1"/>
  <c r="E73" i="2"/>
  <c r="E53"/>
  <c r="F53" s="1"/>
  <c r="K29" i="1" l="1"/>
  <c r="L8" i="3"/>
  <c r="N7" l="1"/>
  <c r="N4"/>
  <c r="H63" i="1"/>
  <c r="H86"/>
  <c r="D9" i="2"/>
  <c r="H21" i="1" s="1"/>
  <c r="D53" i="2"/>
  <c r="H29" i="1" s="1"/>
  <c r="E64" i="2"/>
  <c r="E56" s="1"/>
  <c r="E20" s="1"/>
  <c r="E12" s="1"/>
  <c r="E4" s="1"/>
  <c r="D64"/>
  <c r="D56" s="1"/>
  <c r="D20" s="1"/>
  <c r="E96"/>
  <c r="D96"/>
  <c r="H28" i="1" s="1"/>
  <c r="M4" i="3"/>
  <c r="M8" l="1"/>
  <c r="D12" i="2"/>
  <c r="D4"/>
  <c r="K86" i="1"/>
  <c r="N5" i="3" l="1"/>
  <c r="N8" l="1"/>
  <c r="H27" i="1" s="1"/>
  <c r="N6" i="3"/>
  <c r="H56" i="1"/>
  <c r="K56" l="1"/>
  <c r="E61" i="2" l="1"/>
  <c r="D61"/>
  <c r="H30" i="1" s="1"/>
  <c r="A1" i="2" l="1"/>
  <c r="K63" i="1"/>
  <c r="K88" s="1"/>
  <c r="K90" s="1"/>
  <c r="K91" s="1"/>
  <c r="E9" i="2"/>
  <c r="K21" i="1" s="1"/>
  <c r="H88" l="1"/>
  <c r="A52"/>
  <c r="H89" l="1"/>
  <c r="D17" i="2" s="1"/>
  <c r="H22" i="1" s="1"/>
  <c r="K24"/>
  <c r="D4" i="4" l="1"/>
  <c r="D6"/>
  <c r="C7"/>
  <c r="C8" s="1"/>
  <c r="H90" i="1"/>
  <c r="D7" i="4" l="1"/>
  <c r="D8" s="1"/>
  <c r="H91" i="1"/>
  <c r="M92" s="1"/>
  <c r="L90"/>
  <c r="K34"/>
  <c r="D71" i="2" l="1"/>
  <c r="D73" s="1"/>
  <c r="D80" l="1"/>
  <c r="D82" s="1"/>
  <c r="D84" s="1"/>
  <c r="H34" i="1" l="1"/>
  <c r="H23"/>
  <c r="H24" s="1"/>
</calcChain>
</file>

<file path=xl/sharedStrings.xml><?xml version="1.0" encoding="utf-8"?>
<sst xmlns="http://schemas.openxmlformats.org/spreadsheetml/2006/main" count="174" uniqueCount="142">
  <si>
    <t>(b) Reserves and surplus</t>
  </si>
  <si>
    <t>TOTAL</t>
  </si>
  <si>
    <t>II. ASSETS</t>
  </si>
  <si>
    <t>(b) Inventories</t>
  </si>
  <si>
    <t>(c) Trade receivables</t>
  </si>
  <si>
    <t>(d) Cash and cash equivalents</t>
  </si>
  <si>
    <t>PART II – STATEMENT OF PROFIT AND LOSS</t>
  </si>
  <si>
    <t>Total expenses</t>
  </si>
  <si>
    <t>Particulars</t>
  </si>
  <si>
    <t>Note No.</t>
  </si>
  <si>
    <t>(e) Short-term loans and advances</t>
  </si>
  <si>
    <t>I</t>
  </si>
  <si>
    <t>II</t>
  </si>
  <si>
    <t>Total Revenue (I + II)</t>
  </si>
  <si>
    <t>III</t>
  </si>
  <si>
    <t>Expenses:</t>
  </si>
  <si>
    <t>IV</t>
  </si>
  <si>
    <t>V</t>
  </si>
  <si>
    <t>VI</t>
  </si>
  <si>
    <t>Depreciation</t>
  </si>
  <si>
    <t>Cash &amp; Cash Equivalents</t>
  </si>
  <si>
    <t>(a) Balances with Banks</t>
  </si>
  <si>
    <t>Opening Stock</t>
  </si>
  <si>
    <r>
      <t xml:space="preserve">(in </t>
    </r>
    <r>
      <rPr>
        <i/>
        <sz val="11"/>
        <color theme="1"/>
        <rFont val="Rupee Foradian"/>
        <family val="2"/>
      </rPr>
      <t>`</t>
    </r>
    <r>
      <rPr>
        <i/>
        <sz val="11"/>
        <color theme="1"/>
        <rFont val="Arial"/>
        <family val="2"/>
      </rPr>
      <t>)</t>
    </r>
  </si>
  <si>
    <t>The Notes referred to above are an integral part of  Balance Sheet.</t>
  </si>
  <si>
    <t>Significant Accounting Policies as per report attached.</t>
  </si>
  <si>
    <t>As per our report of even date,</t>
  </si>
  <si>
    <t>Chartered Accountants</t>
  </si>
  <si>
    <t xml:space="preserve"> </t>
  </si>
  <si>
    <t>For and on behalf of the Board,</t>
  </si>
  <si>
    <t>Place : Kanpur</t>
  </si>
  <si>
    <t>Bank Charges</t>
  </si>
  <si>
    <t>Notes on Accounts for the year ended 31/03/2017</t>
  </si>
  <si>
    <t>Balance Sheet as at 31.03.2021</t>
  </si>
  <si>
    <t>Partner</t>
  </si>
  <si>
    <t>LLPIN:-</t>
  </si>
  <si>
    <t>Gross Turnover</t>
  </si>
  <si>
    <t>Direct Income</t>
  </si>
  <si>
    <t>Income:</t>
  </si>
  <si>
    <t>Closing Stock of  Finished goods</t>
  </si>
  <si>
    <t>Purchases</t>
  </si>
  <si>
    <t>Audit fees</t>
  </si>
  <si>
    <t>Office Expenses</t>
  </si>
  <si>
    <t>Printing &amp; Stationery</t>
  </si>
  <si>
    <t>Salary to Staff</t>
  </si>
  <si>
    <t>Sataff welfare Expenses</t>
  </si>
  <si>
    <t>Telephone Expenses</t>
  </si>
  <si>
    <t>Electricity Expenses</t>
  </si>
  <si>
    <t>Rent Paid</t>
  </si>
  <si>
    <t>Interest to Partners</t>
  </si>
  <si>
    <t>Remuneration to partners</t>
  </si>
  <si>
    <t>Profit for the year</t>
  </si>
  <si>
    <t>Provision for tax</t>
  </si>
  <si>
    <t>Profit after tax</t>
  </si>
  <si>
    <t>Profit transferred to Partners current account</t>
  </si>
  <si>
    <t>Designated partner</t>
  </si>
  <si>
    <t>I. CONTRIBUTION &amp; LIABILITY</t>
  </si>
  <si>
    <t>(1) Partners Fund</t>
  </si>
  <si>
    <t>(a) Contribution</t>
  </si>
  <si>
    <t>(2) Liabilities</t>
  </si>
  <si>
    <t>Secured Loan</t>
  </si>
  <si>
    <t>(a)Fixed assets</t>
  </si>
  <si>
    <t>a) Unsecured Loan</t>
  </si>
  <si>
    <t>Gracia colors Private limited</t>
  </si>
  <si>
    <t>Amount as at 31.03.2021</t>
  </si>
  <si>
    <t>b) Sundry Creditors / Trade payable</t>
  </si>
  <si>
    <t>c) Other liabilities and Provisons</t>
  </si>
  <si>
    <t>Note No-1 Trade payables</t>
  </si>
  <si>
    <t>Note No-2 Other Current Liabilities &amp; Provisions</t>
  </si>
  <si>
    <t>Dep. Rate</t>
  </si>
  <si>
    <t>Opening Balance</t>
  </si>
  <si>
    <t>Addition</t>
  </si>
  <si>
    <t>More Than 180 Days</t>
  </si>
  <si>
    <t>Less Than 180 Days</t>
  </si>
  <si>
    <t>Sale During year</t>
  </si>
  <si>
    <t xml:space="preserve">Total </t>
  </si>
  <si>
    <t xml:space="preserve">Depreciation </t>
  </si>
  <si>
    <t>Closing Balance</t>
  </si>
  <si>
    <t>Battery</t>
  </si>
  <si>
    <t>Invertor</t>
  </si>
  <si>
    <t>(b) Cash in Hand</t>
  </si>
  <si>
    <t>Designated Partner</t>
  </si>
  <si>
    <t xml:space="preserve">UDIN: </t>
  </si>
  <si>
    <t xml:space="preserve">Partners Current Account </t>
  </si>
  <si>
    <t>Add:- Addition</t>
  </si>
  <si>
    <t xml:space="preserve">Add:- Partners Interest </t>
  </si>
  <si>
    <t>Add:- Partner's remuneration</t>
  </si>
  <si>
    <t>Less:- Drawings</t>
  </si>
  <si>
    <t>Add:- Profit Transferred</t>
  </si>
  <si>
    <t>Note No-3 Fixed Assets</t>
  </si>
  <si>
    <t>Opening balance as on 31.03.2021</t>
  </si>
  <si>
    <t>A.C.</t>
  </si>
  <si>
    <t>Television</t>
  </si>
  <si>
    <t>Note No-5 Trade Receivables</t>
  </si>
  <si>
    <t>Note No-6 Cash &amp; Bank Balances</t>
  </si>
  <si>
    <t>Note No-7 Other Current Assets</t>
  </si>
  <si>
    <t>Inventories</t>
  </si>
  <si>
    <t>(a) Closing Stock</t>
  </si>
  <si>
    <t xml:space="preserve">Amount as at 31.03.2022              </t>
  </si>
  <si>
    <t>Figures as at the end of current reporting period on 31.03.2022</t>
  </si>
  <si>
    <t>Figures as at the end of previous reporting period on 31.03.2021</t>
  </si>
  <si>
    <t>31.03.2022</t>
  </si>
  <si>
    <t>Date  :  02/09/2022</t>
  </si>
  <si>
    <t>K.B. &amp; Sons</t>
  </si>
  <si>
    <t>Sheela Marbles</t>
  </si>
  <si>
    <t>Surendra Hardware &amp; Paint Stores</t>
  </si>
  <si>
    <t>Charity &amp; Donation</t>
  </si>
  <si>
    <t>Late fees</t>
  </si>
  <si>
    <t>Discount</t>
  </si>
  <si>
    <t>Freight</t>
  </si>
  <si>
    <t>Note No-4 Inventories</t>
  </si>
  <si>
    <t>Statement of Profit and loss  for the year ended 31.03.2022</t>
  </si>
  <si>
    <t>Closing as on 31.03.2022 (Dr.)</t>
  </si>
  <si>
    <t>Closing as on 31.03.2022(Dr.)</t>
  </si>
  <si>
    <t>(1)Audit fees payable</t>
  </si>
  <si>
    <t>(2) GSTPayable</t>
  </si>
  <si>
    <t>(3)Income tax payable</t>
  </si>
  <si>
    <t>d) Partner's Current Account cr. Balance</t>
  </si>
  <si>
    <t>(f) Partner's Current Account Dr. Balance</t>
  </si>
  <si>
    <t xml:space="preserve">Actual </t>
  </si>
  <si>
    <t>Allowed</t>
  </si>
  <si>
    <t>Book Profit</t>
  </si>
  <si>
    <t>Less: Interest paid to partners</t>
  </si>
  <si>
    <t>Less: Remuneration  paid to partners</t>
  </si>
  <si>
    <t>Net Profit</t>
  </si>
  <si>
    <t>Tax</t>
  </si>
  <si>
    <t>Professional Fees</t>
  </si>
  <si>
    <t>(4)Income tax paid by Amit agarwal</t>
  </si>
  <si>
    <t>XXXXXXXXXXXXX INTERNATIONAL LLP</t>
  </si>
  <si>
    <t>AAT-</t>
  </si>
  <si>
    <t>For XXXXXXXXXXXX &amp; ASSOCIATES</t>
  </si>
  <si>
    <t xml:space="preserve">DPIN No.: </t>
  </si>
  <si>
    <t>M/s XXXXXXXXXXXX International LLP</t>
  </si>
  <si>
    <t>For XXXXXXXXXXXXX&amp; ASSOCIATES</t>
  </si>
  <si>
    <t>M/s XXXXXXXXXXXXXXXXInternational LLP</t>
  </si>
  <si>
    <t xml:space="preserve">Membership No.  </t>
  </si>
  <si>
    <t>Firm Reg. No.:-</t>
  </si>
  <si>
    <t xml:space="preserve">CA </t>
  </si>
  <si>
    <t xml:space="preserve">DIN No.: </t>
  </si>
  <si>
    <t>DIN No.:</t>
  </si>
  <si>
    <t xml:space="preserve">Membership No. </t>
  </si>
  <si>
    <t xml:space="preserve">Firm Reg. No.:- </t>
  </si>
</sst>
</file>

<file path=xl/styles.xml><?xml version="1.0" encoding="utf-8"?>
<styleSheet xmlns="http://schemas.openxmlformats.org/spreadsheetml/2006/main">
  <numFmts count="3">
    <numFmt numFmtId="43" formatCode="_-* #,##0.00_-;\-* #,##0.00_-;_-* &quot;-&quot;??_-;_-@_-"/>
    <numFmt numFmtId="164" formatCode="_(* #,##0.00_);_(* \(#,##0.00\);_(* &quot;-&quot;??_);_(@_)"/>
    <numFmt numFmtId="165" formatCode="_ * #,##0.00_ ;_ * \-#,##0.00_ ;_ * &quot;-&quot;??_ ;_ @_ "/>
  </numFmts>
  <fonts count="16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i/>
      <sz val="11"/>
      <color theme="1"/>
      <name val="Arial"/>
      <family val="2"/>
    </font>
    <font>
      <sz val="11"/>
      <color theme="1"/>
      <name val="Calibri"/>
      <family val="2"/>
      <scheme val="minor"/>
    </font>
    <font>
      <b/>
      <i/>
      <sz val="11"/>
      <color theme="1"/>
      <name val="Arial"/>
      <family val="2"/>
    </font>
    <font>
      <b/>
      <i/>
      <sz val="12"/>
      <color rgb="FF000000"/>
      <name val="Arial"/>
      <family val="2"/>
    </font>
    <font>
      <i/>
      <sz val="11"/>
      <color theme="1"/>
      <name val="Rupee Foradian"/>
      <family val="2"/>
    </font>
    <font>
      <sz val="11"/>
      <name val="Arial"/>
      <family val="2"/>
    </font>
    <font>
      <b/>
      <sz val="11"/>
      <name val="Arial"/>
      <family val="2"/>
    </font>
    <font>
      <u/>
      <sz val="11"/>
      <color theme="10"/>
      <name val="Calibri"/>
      <family val="2"/>
    </font>
    <font>
      <sz val="11"/>
      <color theme="10"/>
      <name val="Calibri"/>
      <family val="2"/>
    </font>
    <font>
      <b/>
      <sz val="11"/>
      <color theme="1"/>
      <name val="Book Antiqua"/>
      <family val="1"/>
    </font>
    <font>
      <sz val="11"/>
      <color theme="1"/>
      <name val="Book Antiqua"/>
      <family val="1"/>
    </font>
    <font>
      <b/>
      <u/>
      <sz val="11"/>
      <color theme="1"/>
      <name val="Book Antiqua"/>
      <family val="1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164" fontId="4" fillId="0" borderId="0" applyFont="0" applyFill="0" applyBorder="0" applyAlignment="0" applyProtection="0"/>
    <xf numFmtId="0" fontId="10" fillId="0" borderId="0" applyNumberFormat="0" applyFill="0" applyBorder="0" applyAlignment="0" applyProtection="0">
      <alignment vertical="top"/>
      <protection locked="0"/>
    </xf>
  </cellStyleXfs>
  <cellXfs count="173">
    <xf numFmtId="0" fontId="0" fillId="0" borderId="0" xfId="0"/>
    <xf numFmtId="0" fontId="2" fillId="0" borderId="0" xfId="0" applyFont="1"/>
    <xf numFmtId="0" fontId="2" fillId="0" borderId="0" xfId="0" applyFont="1" applyBorder="1"/>
    <xf numFmtId="0" fontId="2" fillId="0" borderId="3" xfId="0" applyFont="1" applyBorder="1"/>
    <xf numFmtId="0" fontId="1" fillId="0" borderId="0" xfId="0" applyFont="1" applyBorder="1"/>
    <xf numFmtId="0" fontId="3" fillId="0" borderId="0" xfId="0" applyFont="1" applyBorder="1"/>
    <xf numFmtId="0" fontId="2" fillId="0" borderId="0" xfId="0" applyFont="1" applyBorder="1" applyAlignment="1">
      <alignment vertical="top" wrapText="1"/>
    </xf>
    <xf numFmtId="0" fontId="2" fillId="0" borderId="0" xfId="0" applyFont="1" applyBorder="1" applyAlignment="1">
      <alignment horizontal="center"/>
    </xf>
    <xf numFmtId="0" fontId="2" fillId="0" borderId="0" xfId="0" applyFont="1" applyBorder="1" applyAlignment="1">
      <alignment horizontal="left"/>
    </xf>
    <xf numFmtId="164" fontId="2" fillId="0" borderId="0" xfId="1" applyFont="1" applyBorder="1"/>
    <xf numFmtId="0" fontId="5" fillId="0" borderId="0" xfId="0" applyFont="1" applyBorder="1"/>
    <xf numFmtId="0" fontId="6" fillId="0" borderId="0" xfId="0" applyFont="1" applyBorder="1"/>
    <xf numFmtId="164" fontId="2" fillId="0" borderId="0" xfId="0" applyNumberFormat="1" applyFont="1"/>
    <xf numFmtId="0" fontId="2" fillId="0" borderId="0" xfId="0" applyFont="1" applyAlignment="1"/>
    <xf numFmtId="0" fontId="8" fillId="0" borderId="0" xfId="0" applyFont="1" applyBorder="1" applyAlignment="1"/>
    <xf numFmtId="0" fontId="8" fillId="0" borderId="0" xfId="0" applyFont="1" applyFill="1" applyBorder="1"/>
    <xf numFmtId="0" fontId="8" fillId="0" borderId="0" xfId="0" applyFont="1"/>
    <xf numFmtId="0" fontId="8" fillId="0" borderId="0" xfId="0" applyFont="1" applyAlignment="1">
      <alignment horizontal="center"/>
    </xf>
    <xf numFmtId="2" fontId="8" fillId="0" borderId="0" xfId="0" applyNumberFormat="1" applyFont="1" applyAlignment="1"/>
    <xf numFmtId="0" fontId="9" fillId="0" borderId="0" xfId="0" applyFont="1" applyAlignment="1"/>
    <xf numFmtId="0" fontId="8" fillId="0" borderId="0" xfId="0" applyFont="1" applyAlignment="1">
      <alignment horizontal="left"/>
    </xf>
    <xf numFmtId="0" fontId="9" fillId="0" borderId="0" xfId="0" applyFont="1" applyAlignment="1">
      <alignment horizontal="center"/>
    </xf>
    <xf numFmtId="2" fontId="9" fillId="0" borderId="0" xfId="0" applyNumberFormat="1" applyFont="1" applyAlignment="1">
      <alignment horizontal="left"/>
    </xf>
    <xf numFmtId="2" fontId="9" fillId="0" borderId="0" xfId="0" applyNumberFormat="1" applyFont="1" applyAlignment="1">
      <alignment horizontal="center"/>
    </xf>
    <xf numFmtId="0" fontId="9" fillId="0" borderId="0" xfId="0" applyFont="1"/>
    <xf numFmtId="164" fontId="2" fillId="0" borderId="0" xfId="1" applyFont="1" applyBorder="1" applyAlignment="1">
      <alignment horizontal="center" vertical="center"/>
    </xf>
    <xf numFmtId="0" fontId="2" fillId="0" borderId="0" xfId="0" applyFont="1" applyBorder="1" applyAlignment="1">
      <alignment horizontal="center"/>
    </xf>
    <xf numFmtId="0" fontId="2" fillId="0" borderId="0" xfId="0" applyFont="1" applyBorder="1" applyAlignment="1">
      <alignment horizontal="left"/>
    </xf>
    <xf numFmtId="0" fontId="1" fillId="0" borderId="0" xfId="0" applyFont="1" applyBorder="1" applyAlignment="1">
      <alignment horizontal="left"/>
    </xf>
    <xf numFmtId="0" fontId="1" fillId="0" borderId="10" xfId="0" applyFont="1" applyBorder="1" applyAlignment="1">
      <alignment horizontal="center"/>
    </xf>
    <xf numFmtId="164" fontId="2" fillId="0" borderId="0" xfId="1" applyFont="1" applyBorder="1" applyAlignment="1">
      <alignment vertical="center"/>
    </xf>
    <xf numFmtId="0" fontId="8" fillId="0" borderId="0" xfId="0" applyFont="1" applyBorder="1"/>
    <xf numFmtId="0" fontId="8" fillId="0" borderId="0" xfId="0" applyFont="1" applyBorder="1" applyAlignment="1">
      <alignment horizontal="center"/>
    </xf>
    <xf numFmtId="2" fontId="8" fillId="0" borderId="0" xfId="0" applyNumberFormat="1" applyFont="1" applyBorder="1" applyAlignment="1"/>
    <xf numFmtId="0" fontId="2" fillId="0" borderId="0" xfId="0" applyFont="1" applyBorder="1" applyAlignment="1"/>
    <xf numFmtId="0" fontId="9" fillId="0" borderId="0" xfId="0" applyFont="1" applyBorder="1" applyAlignment="1"/>
    <xf numFmtId="2" fontId="9" fillId="0" borderId="0" xfId="0" applyNumberFormat="1" applyFont="1" applyBorder="1" applyAlignment="1">
      <alignment horizontal="center"/>
    </xf>
    <xf numFmtId="0" fontId="9" fillId="0" borderId="0" xfId="0" applyFont="1" applyBorder="1"/>
    <xf numFmtId="0" fontId="1" fillId="0" borderId="10" xfId="0" applyFont="1" applyBorder="1" applyAlignment="1">
      <alignment horizontal="center"/>
    </xf>
    <xf numFmtId="2" fontId="9" fillId="0" borderId="0" xfId="0" applyNumberFormat="1" applyFont="1" applyBorder="1" applyAlignment="1"/>
    <xf numFmtId="0" fontId="1" fillId="0" borderId="10" xfId="0" applyFont="1" applyBorder="1"/>
    <xf numFmtId="0" fontId="2" fillId="0" borderId="10" xfId="0" applyFont="1" applyBorder="1" applyAlignment="1">
      <alignment horizontal="left"/>
    </xf>
    <xf numFmtId="0" fontId="1" fillId="0" borderId="11" xfId="0" applyFont="1" applyBorder="1"/>
    <xf numFmtId="0" fontId="2" fillId="0" borderId="11" xfId="0" applyFont="1" applyBorder="1"/>
    <xf numFmtId="0" fontId="2" fillId="0" borderId="11" xfId="0" applyFont="1" applyBorder="1" applyAlignment="1">
      <alignment horizontal="left"/>
    </xf>
    <xf numFmtId="0" fontId="2" fillId="0" borderId="12" xfId="0" applyFont="1" applyBorder="1"/>
    <xf numFmtId="0" fontId="2" fillId="0" borderId="10" xfId="0" applyFont="1" applyBorder="1" applyAlignment="1">
      <alignment horizontal="center"/>
    </xf>
    <xf numFmtId="164" fontId="2" fillId="0" borderId="10" xfId="1" applyFont="1" applyBorder="1" applyAlignment="1">
      <alignment vertical="center"/>
    </xf>
    <xf numFmtId="0" fontId="2" fillId="0" borderId="0" xfId="0" applyFont="1" applyBorder="1" applyAlignment="1">
      <alignment horizontal="center"/>
    </xf>
    <xf numFmtId="0" fontId="11" fillId="0" borderId="0" xfId="2" applyFont="1" applyBorder="1" applyAlignment="1" applyProtection="1">
      <alignment horizontal="center"/>
    </xf>
    <xf numFmtId="164" fontId="1" fillId="0" borderId="11" xfId="1" applyFont="1" applyBorder="1"/>
    <xf numFmtId="0" fontId="13" fillId="0" borderId="0" xfId="0" applyFont="1" applyBorder="1"/>
    <xf numFmtId="0" fontId="13" fillId="0" borderId="0" xfId="0" applyFont="1"/>
    <xf numFmtId="164" fontId="13" fillId="0" borderId="4" xfId="0" applyNumberFormat="1" applyFont="1" applyBorder="1" applyAlignment="1">
      <alignment vertical="top" wrapText="1"/>
    </xf>
    <xf numFmtId="164" fontId="13" fillId="0" borderId="6" xfId="0" applyNumberFormat="1" applyFont="1" applyBorder="1" applyAlignment="1">
      <alignment vertical="top" wrapText="1"/>
    </xf>
    <xf numFmtId="165" fontId="13" fillId="0" borderId="0" xfId="0" applyNumberFormat="1" applyFont="1" applyBorder="1" applyAlignment="1">
      <alignment vertical="top" wrapText="1"/>
    </xf>
    <xf numFmtId="165" fontId="12" fillId="0" borderId="9" xfId="0" applyNumberFormat="1" applyFont="1" applyBorder="1" applyAlignment="1">
      <alignment horizontal="right" vertical="top" wrapText="1"/>
    </xf>
    <xf numFmtId="164" fontId="13" fillId="0" borderId="14" xfId="0" applyNumberFormat="1" applyFont="1" applyBorder="1" applyAlignment="1">
      <alignment vertical="top" wrapText="1"/>
    </xf>
    <xf numFmtId="164" fontId="12" fillId="0" borderId="14" xfId="0" applyNumberFormat="1" applyFont="1" applyBorder="1" applyAlignment="1">
      <alignment vertical="top" wrapText="1"/>
    </xf>
    <xf numFmtId="164" fontId="13" fillId="0" borderId="0" xfId="0" applyNumberFormat="1" applyFont="1" applyBorder="1"/>
    <xf numFmtId="0" fontId="1" fillId="0" borderId="0" xfId="0" applyFont="1" applyBorder="1" applyAlignment="1">
      <alignment vertical="top"/>
    </xf>
    <xf numFmtId="0" fontId="1" fillId="0" borderId="0" xfId="0" applyFont="1" applyBorder="1" applyAlignment="1">
      <alignment horizontal="right" vertical="top" wrapText="1"/>
    </xf>
    <xf numFmtId="0" fontId="1" fillId="0" borderId="0" xfId="0" applyFont="1" applyBorder="1" applyAlignment="1">
      <alignment horizontal="right" vertical="top"/>
    </xf>
    <xf numFmtId="0" fontId="9" fillId="0" borderId="0" xfId="0" applyFont="1" applyFill="1" applyAlignment="1"/>
    <xf numFmtId="14" fontId="9" fillId="0" borderId="0" xfId="0" applyNumberFormat="1" applyFont="1" applyAlignment="1">
      <alignment horizontal="center"/>
    </xf>
    <xf numFmtId="0" fontId="2" fillId="0" borderId="0" xfId="0" applyFont="1" applyBorder="1" applyAlignment="1">
      <alignment horizontal="center"/>
    </xf>
    <xf numFmtId="164" fontId="2" fillId="0" borderId="0" xfId="1" applyFont="1" applyBorder="1" applyAlignment="1">
      <alignment horizontal="center" vertical="center"/>
    </xf>
    <xf numFmtId="0" fontId="2" fillId="0" borderId="0" xfId="0" applyFont="1" applyBorder="1" applyAlignment="1">
      <alignment horizontal="left"/>
    </xf>
    <xf numFmtId="0" fontId="1" fillId="0" borderId="0" xfId="0" applyFont="1" applyBorder="1" applyAlignment="1">
      <alignment horizontal="left"/>
    </xf>
    <xf numFmtId="0" fontId="11" fillId="0" borderId="0" xfId="2" applyFont="1" applyBorder="1" applyAlignment="1" applyProtection="1">
      <alignment horizontal="center"/>
    </xf>
    <xf numFmtId="0" fontId="1" fillId="0" borderId="10" xfId="0" applyFont="1" applyBorder="1" applyAlignment="1">
      <alignment horizontal="left"/>
    </xf>
    <xf numFmtId="0" fontId="13" fillId="0" borderId="0" xfId="0" applyFont="1" applyBorder="1" applyAlignment="1">
      <alignment horizontal="left" vertical="top" wrapText="1"/>
    </xf>
    <xf numFmtId="0" fontId="1" fillId="0" borderId="0" xfId="0" applyFont="1" applyBorder="1" applyAlignment="1">
      <alignment horizontal="center"/>
    </xf>
    <xf numFmtId="0" fontId="1" fillId="0" borderId="0" xfId="0" applyFont="1" applyBorder="1" applyAlignment="1">
      <alignment vertical="top" wrapText="1"/>
    </xf>
    <xf numFmtId="165" fontId="12" fillId="0" borderId="9" xfId="0" applyNumberFormat="1" applyFont="1" applyBorder="1" applyAlignment="1">
      <alignment horizontal="center" vertical="top" wrapText="1"/>
    </xf>
    <xf numFmtId="164" fontId="2" fillId="0" borderId="0" xfId="0" applyNumberFormat="1" applyFont="1" applyBorder="1"/>
    <xf numFmtId="0" fontId="13" fillId="0" borderId="5" xfId="0" applyFont="1" applyBorder="1" applyAlignment="1">
      <alignment horizontal="left" vertical="top" wrapText="1"/>
    </xf>
    <xf numFmtId="0" fontId="13" fillId="0" borderId="0" xfId="0" applyFont="1" applyBorder="1" applyAlignment="1">
      <alignment horizontal="left" vertical="top" wrapText="1"/>
    </xf>
    <xf numFmtId="0" fontId="12" fillId="0" borderId="0" xfId="0" applyFont="1" applyBorder="1" applyAlignment="1">
      <alignment horizontal="left" vertical="top" wrapText="1"/>
    </xf>
    <xf numFmtId="0" fontId="12" fillId="0" borderId="15" xfId="0" applyFont="1" applyBorder="1" applyAlignment="1">
      <alignment horizontal="center" vertical="center" wrapText="1"/>
    </xf>
    <xf numFmtId="164" fontId="13" fillId="0" borderId="1" xfId="0" applyNumberFormat="1" applyFont="1" applyBorder="1" applyAlignment="1">
      <alignment vertical="top" wrapText="1"/>
    </xf>
    <xf numFmtId="164" fontId="13" fillId="0" borderId="15" xfId="0" applyNumberFormat="1" applyFont="1" applyBorder="1" applyAlignment="1">
      <alignment vertical="top" wrapText="1"/>
    </xf>
    <xf numFmtId="164" fontId="12" fillId="0" borderId="18" xfId="0" applyNumberFormat="1" applyFont="1" applyBorder="1" applyAlignment="1">
      <alignment vertical="top" wrapText="1"/>
    </xf>
    <xf numFmtId="0" fontId="12" fillId="0" borderId="5" xfId="0" applyFont="1" applyBorder="1" applyAlignment="1">
      <alignment horizontal="left" vertical="top" wrapText="1"/>
    </xf>
    <xf numFmtId="0" fontId="12" fillId="0" borderId="0" xfId="0" applyFont="1"/>
    <xf numFmtId="43" fontId="2" fillId="0" borderId="0" xfId="0" applyNumberFormat="1" applyFont="1"/>
    <xf numFmtId="0" fontId="2" fillId="0" borderId="0" xfId="0" applyFont="1" applyBorder="1" applyAlignment="1">
      <alignment horizontal="left"/>
    </xf>
    <xf numFmtId="0" fontId="11" fillId="0" borderId="0" xfId="2" applyFont="1" applyBorder="1" applyAlignment="1" applyProtection="1">
      <alignment horizontal="center"/>
    </xf>
    <xf numFmtId="0" fontId="2" fillId="0" borderId="0" xfId="0" applyFont="1" applyBorder="1" applyAlignment="1">
      <alignment horizontal="center"/>
    </xf>
    <xf numFmtId="0" fontId="13" fillId="0" borderId="5" xfId="0" applyFont="1" applyBorder="1" applyAlignment="1">
      <alignment horizontal="left" vertical="top" wrapText="1"/>
    </xf>
    <xf numFmtId="0" fontId="12" fillId="0" borderId="16" xfId="0" applyFont="1" applyBorder="1" applyAlignment="1">
      <alignment horizontal="center" vertical="center" wrapText="1"/>
    </xf>
    <xf numFmtId="165" fontId="12" fillId="0" borderId="5" xfId="0" applyNumberFormat="1" applyFont="1" applyBorder="1" applyAlignment="1">
      <alignment horizontal="center" vertical="center" wrapText="1"/>
    </xf>
    <xf numFmtId="164" fontId="13" fillId="0" borderId="16" xfId="0" applyNumberFormat="1" applyFont="1" applyBorder="1" applyAlignment="1">
      <alignment vertical="top" wrapText="1"/>
    </xf>
    <xf numFmtId="165" fontId="12" fillId="0" borderId="1" xfId="0" applyNumberFormat="1" applyFont="1" applyBorder="1" applyAlignment="1">
      <alignment horizontal="right" vertical="top" wrapText="1"/>
    </xf>
    <xf numFmtId="164" fontId="12" fillId="0" borderId="21" xfId="0" applyNumberFormat="1" applyFont="1" applyBorder="1" applyAlignment="1">
      <alignment vertical="top" wrapText="1"/>
    </xf>
    <xf numFmtId="164" fontId="13" fillId="0" borderId="5" xfId="0" applyNumberFormat="1" applyFont="1" applyBorder="1" applyAlignment="1">
      <alignment vertical="top" wrapText="1"/>
    </xf>
    <xf numFmtId="9" fontId="13" fillId="0" borderId="1" xfId="0" applyNumberFormat="1" applyFont="1" applyBorder="1" applyAlignment="1">
      <alignment vertical="top" wrapText="1"/>
    </xf>
    <xf numFmtId="9" fontId="13" fillId="0" borderId="15" xfId="0" applyNumberFormat="1" applyFont="1" applyBorder="1" applyAlignment="1">
      <alignment vertical="top" wrapText="1"/>
    </xf>
    <xf numFmtId="9" fontId="13" fillId="0" borderId="6" xfId="0" applyNumberFormat="1" applyFont="1" applyBorder="1" applyAlignment="1">
      <alignment vertical="top" wrapText="1"/>
    </xf>
    <xf numFmtId="165" fontId="12" fillId="0" borderId="6" xfId="0" applyNumberFormat="1" applyFont="1" applyBorder="1" applyAlignment="1">
      <alignment horizontal="center" vertical="top" wrapText="1"/>
    </xf>
    <xf numFmtId="0" fontId="2" fillId="0" borderId="0" xfId="0" applyFont="1" applyBorder="1" applyAlignment="1">
      <alignment horizontal="center"/>
    </xf>
    <xf numFmtId="0" fontId="11" fillId="0" borderId="0" xfId="2" applyFont="1" applyBorder="1" applyAlignment="1" applyProtection="1">
      <alignment horizontal="center"/>
    </xf>
    <xf numFmtId="0" fontId="2" fillId="0" borderId="0" xfId="0" applyFont="1" applyBorder="1" applyAlignment="1">
      <alignment horizontal="left"/>
    </xf>
    <xf numFmtId="0" fontId="13" fillId="0" borderId="5" xfId="0" applyFont="1" applyBorder="1" applyAlignment="1">
      <alignment horizontal="left" vertical="top" wrapText="1"/>
    </xf>
    <xf numFmtId="0" fontId="13" fillId="0" borderId="0" xfId="0" applyFont="1" applyBorder="1" applyAlignment="1">
      <alignment horizontal="left" vertical="top" wrapText="1"/>
    </xf>
    <xf numFmtId="164" fontId="13" fillId="0" borderId="0" xfId="0" applyNumberFormat="1" applyFont="1"/>
    <xf numFmtId="164" fontId="12" fillId="0" borderId="20" xfId="0" applyNumberFormat="1" applyFont="1" applyBorder="1" applyAlignment="1">
      <alignment vertical="top" wrapText="1"/>
    </xf>
    <xf numFmtId="164" fontId="12" fillId="0" borderId="17" xfId="0" applyNumberFormat="1" applyFont="1" applyBorder="1" applyAlignment="1">
      <alignment vertical="top" wrapText="1"/>
    </xf>
    <xf numFmtId="0" fontId="15" fillId="0" borderId="0" xfId="0" applyFont="1"/>
    <xf numFmtId="0" fontId="0" fillId="0" borderId="1" xfId="0" applyBorder="1"/>
    <xf numFmtId="0" fontId="13" fillId="0" borderId="5" xfId="0" applyFont="1" applyBorder="1" applyAlignment="1">
      <alignment horizontal="left" vertical="top" wrapText="1"/>
    </xf>
    <xf numFmtId="164" fontId="13" fillId="0" borderId="16" xfId="0" applyNumberFormat="1" applyFont="1" applyFill="1" applyBorder="1" applyAlignment="1">
      <alignment vertical="top" wrapText="1"/>
    </xf>
    <xf numFmtId="0" fontId="2" fillId="0" borderId="0" xfId="0" applyFont="1" applyBorder="1" applyAlignment="1">
      <alignment horizontal="left"/>
    </xf>
    <xf numFmtId="0" fontId="1" fillId="0" borderId="3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1" fillId="0" borderId="0" xfId="2" applyFont="1" applyBorder="1" applyAlignment="1" applyProtection="1">
      <alignment horizontal="center"/>
    </xf>
    <xf numFmtId="0" fontId="1" fillId="0" borderId="10" xfId="0" applyFont="1" applyBorder="1" applyAlignment="1">
      <alignment horizontal="left"/>
    </xf>
    <xf numFmtId="0" fontId="2" fillId="0" borderId="10" xfId="0" applyFont="1" applyBorder="1" applyAlignment="1">
      <alignment horizontal="center"/>
    </xf>
    <xf numFmtId="164" fontId="2" fillId="0" borderId="0" xfId="1" applyFont="1" applyBorder="1" applyAlignment="1">
      <alignment horizontal="center" vertical="center"/>
    </xf>
    <xf numFmtId="164" fontId="2" fillId="0" borderId="10" xfId="1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0" xfId="0" applyFont="1" applyBorder="1" applyAlignment="1">
      <alignment horizontal="right"/>
    </xf>
    <xf numFmtId="0" fontId="9" fillId="0" borderId="0" xfId="0" applyFont="1" applyAlignment="1">
      <alignment horizontal="left"/>
    </xf>
    <xf numFmtId="0" fontId="1" fillId="0" borderId="0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164" fontId="2" fillId="0" borderId="0" xfId="1" applyFont="1" applyBorder="1" applyAlignment="1">
      <alignment horizontal="center"/>
    </xf>
    <xf numFmtId="164" fontId="2" fillId="0" borderId="0" xfId="1" applyFont="1" applyFill="1" applyBorder="1" applyAlignment="1">
      <alignment horizontal="center"/>
    </xf>
    <xf numFmtId="164" fontId="1" fillId="0" borderId="3" xfId="1" applyFont="1" applyBorder="1" applyAlignment="1">
      <alignment horizontal="center" vertical="center" wrapText="1"/>
    </xf>
    <xf numFmtId="164" fontId="1" fillId="0" borderId="12" xfId="1" applyFont="1" applyBorder="1" applyAlignment="1">
      <alignment horizontal="center" vertical="center" wrapText="1"/>
    </xf>
    <xf numFmtId="164" fontId="1" fillId="0" borderId="11" xfId="1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164" fontId="2" fillId="0" borderId="0" xfId="1" applyFont="1" applyFill="1" applyBorder="1" applyAlignment="1">
      <alignment horizontal="right" vertical="center"/>
    </xf>
    <xf numFmtId="164" fontId="2" fillId="0" borderId="8" xfId="1" applyFont="1" applyBorder="1" applyAlignment="1">
      <alignment horizontal="center" vertical="center"/>
    </xf>
    <xf numFmtId="164" fontId="2" fillId="0" borderId="0" xfId="1" applyFont="1" applyFill="1" applyBorder="1" applyAlignment="1">
      <alignment horizontal="center" vertical="center"/>
    </xf>
    <xf numFmtId="0" fontId="2" fillId="0" borderId="8" xfId="0" applyFont="1" applyBorder="1" applyAlignment="1">
      <alignment horizontal="center"/>
    </xf>
    <xf numFmtId="165" fontId="12" fillId="0" borderId="15" xfId="0" applyNumberFormat="1" applyFont="1" applyBorder="1" applyAlignment="1">
      <alignment horizontal="right" vertical="top" wrapText="1"/>
    </xf>
    <xf numFmtId="165" fontId="12" fillId="0" borderId="22" xfId="0" applyNumberFormat="1" applyFont="1" applyBorder="1" applyAlignment="1">
      <alignment horizontal="right" vertical="top" wrapText="1"/>
    </xf>
    <xf numFmtId="0" fontId="13" fillId="0" borderId="5" xfId="0" applyFont="1" applyBorder="1" applyAlignment="1">
      <alignment horizontal="left" vertical="top" wrapText="1"/>
    </xf>
    <xf numFmtId="0" fontId="13" fillId="0" borderId="0" xfId="0" applyFont="1" applyBorder="1" applyAlignment="1">
      <alignment horizontal="left" vertical="top" wrapText="1"/>
    </xf>
    <xf numFmtId="0" fontId="13" fillId="0" borderId="6" xfId="0" applyFont="1" applyBorder="1" applyAlignment="1">
      <alignment horizontal="left" vertical="top" wrapText="1"/>
    </xf>
    <xf numFmtId="0" fontId="12" fillId="0" borderId="0" xfId="0" applyFont="1" applyBorder="1" applyAlignment="1">
      <alignment horizontal="left" vertical="top" wrapText="1"/>
    </xf>
    <xf numFmtId="0" fontId="12" fillId="0" borderId="7" xfId="0" applyFont="1" applyBorder="1" applyAlignment="1">
      <alignment horizontal="center" vertical="top" wrapText="1"/>
    </xf>
    <xf numFmtId="0" fontId="12" fillId="0" borderId="8" xfId="0" applyFont="1" applyBorder="1" applyAlignment="1">
      <alignment horizontal="center" vertical="top" wrapText="1"/>
    </xf>
    <xf numFmtId="0" fontId="13" fillId="0" borderId="13" xfId="0" applyFont="1" applyBorder="1" applyAlignment="1">
      <alignment horizontal="left" vertical="top" wrapText="1"/>
    </xf>
    <xf numFmtId="0" fontId="13" fillId="0" borderId="10" xfId="0" applyFont="1" applyBorder="1" applyAlignment="1">
      <alignment horizontal="left" vertical="top" wrapText="1"/>
    </xf>
    <xf numFmtId="0" fontId="12" fillId="0" borderId="2" xfId="0" applyFont="1" applyBorder="1" applyAlignment="1">
      <alignment horizontal="center" vertical="top" wrapText="1"/>
    </xf>
    <xf numFmtId="0" fontId="12" fillId="0" borderId="3" xfId="0" applyFont="1" applyBorder="1" applyAlignment="1">
      <alignment horizontal="center" vertical="top" wrapText="1"/>
    </xf>
    <xf numFmtId="0" fontId="12" fillId="0" borderId="2" xfId="0" applyFont="1" applyBorder="1" applyAlignment="1">
      <alignment horizontal="left" vertical="top" wrapText="1"/>
    </xf>
    <xf numFmtId="0" fontId="12" fillId="0" borderId="3" xfId="0" applyFont="1" applyBorder="1" applyAlignment="1">
      <alignment horizontal="left" vertical="top" wrapText="1"/>
    </xf>
    <xf numFmtId="0" fontId="13" fillId="0" borderId="2" xfId="0" applyFont="1" applyBorder="1" applyAlignment="1">
      <alignment horizontal="left" vertical="top" wrapText="1"/>
    </xf>
    <xf numFmtId="0" fontId="13" fillId="0" borderId="3" xfId="0" applyFont="1" applyBorder="1" applyAlignment="1">
      <alignment horizontal="left" vertical="top" wrapText="1"/>
    </xf>
    <xf numFmtId="0" fontId="14" fillId="0" borderId="5" xfId="0" applyFont="1" applyBorder="1" applyAlignment="1">
      <alignment horizontal="left" vertical="top" wrapText="1"/>
    </xf>
    <xf numFmtId="0" fontId="14" fillId="0" borderId="0" xfId="0" applyFont="1" applyBorder="1" applyAlignment="1">
      <alignment horizontal="left" vertical="top" wrapText="1"/>
    </xf>
    <xf numFmtId="0" fontId="12" fillId="0" borderId="0" xfId="0" applyFont="1" applyBorder="1" applyAlignment="1">
      <alignment horizontal="center"/>
    </xf>
    <xf numFmtId="0" fontId="12" fillId="0" borderId="15" xfId="0" applyFont="1" applyBorder="1" applyAlignment="1">
      <alignment horizontal="center" vertical="center" wrapText="1"/>
    </xf>
    <xf numFmtId="0" fontId="12" fillId="0" borderId="16" xfId="0" applyFont="1" applyBorder="1" applyAlignment="1">
      <alignment horizontal="center" vertical="center" wrapText="1"/>
    </xf>
    <xf numFmtId="0" fontId="12" fillId="0" borderId="13" xfId="0" applyFont="1" applyBorder="1" applyAlignment="1">
      <alignment horizontal="left" vertical="top" wrapText="1"/>
    </xf>
    <xf numFmtId="0" fontId="12" fillId="0" borderId="10" xfId="0" applyFont="1" applyBorder="1" applyAlignment="1">
      <alignment horizontal="left" vertical="top" wrapText="1"/>
    </xf>
    <xf numFmtId="0" fontId="12" fillId="0" borderId="9" xfId="0" applyFont="1" applyBorder="1" applyAlignment="1">
      <alignment horizontal="left" vertical="top" wrapText="1"/>
    </xf>
    <xf numFmtId="0" fontId="12" fillId="0" borderId="1" xfId="0" applyFont="1" applyBorder="1" applyAlignment="1">
      <alignment horizontal="center" vertical="center"/>
    </xf>
    <xf numFmtId="165" fontId="12" fillId="0" borderId="15" xfId="0" applyNumberFormat="1" applyFont="1" applyBorder="1" applyAlignment="1">
      <alignment horizontal="center" vertical="center" wrapText="1"/>
    </xf>
    <xf numFmtId="165" fontId="12" fillId="0" borderId="22" xfId="0" applyNumberFormat="1" applyFont="1" applyBorder="1" applyAlignment="1">
      <alignment horizontal="center" vertical="center" wrapText="1"/>
    </xf>
    <xf numFmtId="165" fontId="12" fillId="0" borderId="16" xfId="0" applyNumberFormat="1" applyFont="1" applyBorder="1" applyAlignment="1">
      <alignment horizontal="center" vertical="center" wrapText="1"/>
    </xf>
    <xf numFmtId="0" fontId="13" fillId="0" borderId="4" xfId="0" applyFont="1" applyBorder="1" applyAlignment="1">
      <alignment horizontal="left" vertical="top" wrapText="1"/>
    </xf>
    <xf numFmtId="0" fontId="13" fillId="0" borderId="7" xfId="0" applyFont="1" applyBorder="1" applyAlignment="1">
      <alignment horizontal="left" vertical="top" wrapText="1"/>
    </xf>
    <xf numFmtId="0" fontId="13" fillId="0" borderId="8" xfId="0" applyFont="1" applyBorder="1" applyAlignment="1">
      <alignment horizontal="left" vertical="top" wrapText="1"/>
    </xf>
    <xf numFmtId="0" fontId="13" fillId="0" borderId="19" xfId="0" applyFont="1" applyBorder="1" applyAlignment="1">
      <alignment horizontal="left" vertical="top" wrapText="1"/>
    </xf>
  </cellXfs>
  <cellStyles count="3">
    <cellStyle name="Comma" xfId="1" builtinId="3"/>
    <cellStyle name="Hyperlink" xfId="2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N105"/>
  <sheetViews>
    <sheetView tabSelected="1" topLeftCell="A4" zoomScaleSheetLayoutView="100" workbookViewId="0">
      <selection activeCell="L35" sqref="L35:M35"/>
    </sheetView>
  </sheetViews>
  <sheetFormatPr defaultColWidth="9.109375" defaultRowHeight="13.8"/>
  <cols>
    <col min="1" max="1" width="9.109375" style="1"/>
    <col min="2" max="2" width="10.44140625" style="1" customWidth="1"/>
    <col min="3" max="4" width="9.109375" style="1"/>
    <col min="5" max="5" width="11" style="1" customWidth="1"/>
    <col min="6" max="6" width="10.33203125" style="1" customWidth="1"/>
    <col min="7" max="7" width="7.88671875" style="1" customWidth="1"/>
    <col min="8" max="8" width="9.109375" style="1" customWidth="1"/>
    <col min="9" max="9" width="9.109375" style="1"/>
    <col min="10" max="10" width="7.33203125" style="1" customWidth="1"/>
    <col min="11" max="11" width="26.5546875" style="1" customWidth="1"/>
    <col min="12" max="12" width="14.109375" style="2" bestFit="1" customWidth="1"/>
    <col min="13" max="14" width="13.44140625" style="1" bestFit="1" customWidth="1"/>
    <col min="15" max="16384" width="9.109375" style="1"/>
  </cols>
  <sheetData>
    <row r="2" spans="1:11">
      <c r="A2" s="10" t="s">
        <v>128</v>
      </c>
      <c r="B2" s="2"/>
      <c r="C2" s="2"/>
      <c r="D2" s="2"/>
      <c r="E2" s="2"/>
      <c r="F2" s="2"/>
      <c r="G2" s="2"/>
      <c r="H2" s="125" t="s">
        <v>35</v>
      </c>
      <c r="I2" s="125"/>
      <c r="J2" s="125"/>
      <c r="K2" s="4" t="s">
        <v>129</v>
      </c>
    </row>
    <row r="3" spans="1:11">
      <c r="A3" s="10" t="s">
        <v>33</v>
      </c>
      <c r="B3" s="2"/>
      <c r="C3" s="10" t="s">
        <v>101</v>
      </c>
      <c r="D3" s="2"/>
      <c r="E3" s="2"/>
      <c r="F3" s="2"/>
      <c r="G3" s="2"/>
      <c r="H3" s="136"/>
      <c r="I3" s="136"/>
      <c r="J3" s="136"/>
      <c r="K3" s="2"/>
    </row>
    <row r="4" spans="1:11" ht="14.4">
      <c r="A4" s="5" t="s">
        <v>23</v>
      </c>
      <c r="B4" s="2"/>
      <c r="C4" s="2"/>
      <c r="D4" s="2"/>
      <c r="E4" s="2"/>
      <c r="F4" s="2"/>
      <c r="G4" s="2"/>
      <c r="H4" s="136"/>
      <c r="I4" s="136"/>
      <c r="J4" s="136"/>
      <c r="K4" s="2"/>
    </row>
    <row r="5" spans="1:11">
      <c r="A5" s="2"/>
      <c r="B5" s="2"/>
      <c r="C5" s="2"/>
      <c r="D5" s="2"/>
      <c r="E5" s="2"/>
      <c r="F5" s="2"/>
      <c r="G5" s="2"/>
      <c r="H5" s="140"/>
      <c r="I5" s="140"/>
      <c r="J5" s="140"/>
      <c r="K5" s="2"/>
    </row>
    <row r="6" spans="1:11" ht="15" customHeight="1">
      <c r="A6" s="113" t="s">
        <v>8</v>
      </c>
      <c r="B6" s="113"/>
      <c r="C6" s="113"/>
      <c r="D6" s="113"/>
      <c r="E6" s="113"/>
      <c r="F6" s="113" t="s">
        <v>9</v>
      </c>
      <c r="G6" s="113"/>
      <c r="H6" s="128" t="s">
        <v>99</v>
      </c>
      <c r="I6" s="128"/>
      <c r="J6" s="128"/>
      <c r="K6" s="128" t="s">
        <v>100</v>
      </c>
    </row>
    <row r="7" spans="1:11" ht="15" customHeight="1">
      <c r="A7" s="127"/>
      <c r="B7" s="127"/>
      <c r="C7" s="127"/>
      <c r="D7" s="127"/>
      <c r="E7" s="127"/>
      <c r="F7" s="127"/>
      <c r="G7" s="127"/>
      <c r="H7" s="129"/>
      <c r="I7" s="129"/>
      <c r="J7" s="129"/>
      <c r="K7" s="129"/>
    </row>
    <row r="8" spans="1:11" ht="15" customHeight="1">
      <c r="A8" s="114"/>
      <c r="B8" s="114"/>
      <c r="C8" s="114"/>
      <c r="D8" s="114"/>
      <c r="E8" s="114"/>
      <c r="F8" s="114"/>
      <c r="G8" s="114"/>
      <c r="H8" s="130"/>
      <c r="I8" s="130"/>
      <c r="J8" s="130"/>
      <c r="K8" s="130"/>
    </row>
    <row r="9" spans="1:11" ht="15" customHeight="1">
      <c r="A9" s="122">
        <v>1</v>
      </c>
      <c r="B9" s="122"/>
      <c r="C9" s="122"/>
      <c r="D9" s="122"/>
      <c r="E9" s="122"/>
      <c r="F9" s="122">
        <v>2</v>
      </c>
      <c r="G9" s="122"/>
      <c r="H9" s="122">
        <v>3</v>
      </c>
      <c r="I9" s="122"/>
      <c r="J9" s="122"/>
      <c r="K9" s="29">
        <v>4</v>
      </c>
    </row>
    <row r="10" spans="1:11">
      <c r="A10" s="2"/>
      <c r="B10" s="2"/>
      <c r="C10" s="2"/>
      <c r="D10" s="2"/>
      <c r="E10" s="2"/>
      <c r="F10" s="2"/>
      <c r="G10" s="2"/>
      <c r="H10" s="9"/>
      <c r="I10" s="9"/>
      <c r="J10" s="9"/>
      <c r="K10" s="2"/>
    </row>
    <row r="11" spans="1:11">
      <c r="A11" s="4" t="s">
        <v>56</v>
      </c>
      <c r="B11" s="2"/>
      <c r="C11" s="2"/>
      <c r="D11" s="2"/>
      <c r="E11" s="2"/>
      <c r="F11" s="2"/>
      <c r="G11" s="2"/>
      <c r="H11" s="9"/>
      <c r="I11" s="9"/>
      <c r="J11" s="9"/>
      <c r="K11" s="2"/>
    </row>
    <row r="12" spans="1:11">
      <c r="A12" s="4" t="s">
        <v>57</v>
      </c>
      <c r="B12" s="2"/>
      <c r="C12" s="2"/>
      <c r="D12" s="2"/>
      <c r="E12" s="2"/>
      <c r="F12" s="2"/>
      <c r="G12" s="2"/>
      <c r="H12" s="9"/>
      <c r="I12" s="9"/>
      <c r="J12" s="9"/>
      <c r="K12" s="2"/>
    </row>
    <row r="13" spans="1:11" ht="14.4">
      <c r="A13" s="2" t="s">
        <v>58</v>
      </c>
      <c r="B13" s="2"/>
      <c r="C13" s="2"/>
      <c r="D13" s="2"/>
      <c r="E13" s="2"/>
      <c r="F13" s="2"/>
      <c r="G13" s="49"/>
      <c r="H13" s="131">
        <v>100000</v>
      </c>
      <c r="I13" s="131"/>
      <c r="J13" s="131"/>
      <c r="K13" s="9">
        <v>100000</v>
      </c>
    </row>
    <row r="14" spans="1:11" ht="14.4">
      <c r="A14" s="2" t="s">
        <v>0</v>
      </c>
      <c r="B14" s="2"/>
      <c r="C14" s="2"/>
      <c r="D14" s="2"/>
      <c r="E14" s="2"/>
      <c r="F14" s="2"/>
      <c r="G14" s="49"/>
      <c r="H14" s="131">
        <v>0</v>
      </c>
      <c r="I14" s="131"/>
      <c r="J14" s="131"/>
      <c r="K14" s="9">
        <v>0</v>
      </c>
    </row>
    <row r="15" spans="1:11" ht="14.4">
      <c r="A15" s="2"/>
      <c r="B15" s="2"/>
      <c r="C15" s="2"/>
      <c r="D15" s="2"/>
      <c r="E15" s="2"/>
      <c r="F15" s="2"/>
      <c r="G15" s="49"/>
      <c r="H15" s="131"/>
      <c r="I15" s="131"/>
      <c r="J15" s="131"/>
      <c r="K15" s="9"/>
    </row>
    <row r="16" spans="1:11" ht="15" customHeight="1">
      <c r="A16" s="2"/>
      <c r="B16" s="2"/>
      <c r="C16" s="2"/>
      <c r="D16" s="2"/>
      <c r="E16" s="2"/>
      <c r="F16" s="2"/>
      <c r="G16" s="48"/>
      <c r="H16" s="9"/>
      <c r="I16" s="9"/>
      <c r="J16" s="9"/>
      <c r="K16" s="9"/>
    </row>
    <row r="17" spans="1:14" ht="14.4">
      <c r="A17" s="4" t="s">
        <v>59</v>
      </c>
      <c r="B17" s="2"/>
      <c r="C17" s="2"/>
      <c r="D17" s="2"/>
      <c r="E17" s="2"/>
      <c r="F17" s="2"/>
      <c r="G17" s="49"/>
      <c r="H17" s="131"/>
      <c r="I17" s="131"/>
      <c r="J17" s="131"/>
      <c r="K17" s="9"/>
    </row>
    <row r="18" spans="1:14">
      <c r="A18" s="2"/>
      <c r="B18" s="2"/>
      <c r="C18" s="2"/>
      <c r="D18" s="2"/>
      <c r="E18" s="2"/>
      <c r="F18" s="2"/>
      <c r="G18" s="48"/>
      <c r="H18" s="9"/>
      <c r="I18" s="9"/>
      <c r="J18" s="9"/>
      <c r="K18" s="9"/>
    </row>
    <row r="19" spans="1:14">
      <c r="A19" s="4" t="s">
        <v>60</v>
      </c>
      <c r="B19" s="2"/>
      <c r="C19" s="2"/>
      <c r="D19" s="2"/>
      <c r="E19" s="2"/>
      <c r="F19" s="2"/>
      <c r="G19" s="48"/>
      <c r="H19" s="9"/>
      <c r="I19" s="9"/>
      <c r="J19" s="9"/>
      <c r="K19" s="9"/>
    </row>
    <row r="20" spans="1:14" ht="14.4">
      <c r="A20" s="2" t="s">
        <v>62</v>
      </c>
      <c r="B20" s="2"/>
      <c r="C20" s="2"/>
      <c r="D20" s="2"/>
      <c r="E20" s="2"/>
      <c r="F20" s="2"/>
      <c r="G20" s="49"/>
      <c r="H20" s="132">
        <v>101</v>
      </c>
      <c r="I20" s="132"/>
      <c r="J20" s="132"/>
      <c r="K20" s="9">
        <v>101</v>
      </c>
    </row>
    <row r="21" spans="1:14" ht="14.4">
      <c r="A21" s="2" t="s">
        <v>65</v>
      </c>
      <c r="B21" s="2"/>
      <c r="C21" s="2"/>
      <c r="D21" s="2"/>
      <c r="E21" s="2"/>
      <c r="F21" s="2"/>
      <c r="G21" s="49">
        <v>1</v>
      </c>
      <c r="H21" s="131">
        <f>+'1-2'!D9</f>
        <v>697089</v>
      </c>
      <c r="I21" s="131"/>
      <c r="J21" s="131"/>
      <c r="K21" s="9">
        <f>+'1-2'!E9</f>
        <v>324847</v>
      </c>
    </row>
    <row r="22" spans="1:14" ht="14.4">
      <c r="A22" s="2" t="s">
        <v>66</v>
      </c>
      <c r="B22" s="2"/>
      <c r="C22" s="2"/>
      <c r="D22" s="2"/>
      <c r="E22" s="2"/>
      <c r="F22" s="2"/>
      <c r="G22" s="69">
        <v>2</v>
      </c>
      <c r="H22" s="131">
        <f>+'1-2'!D17</f>
        <v>70374</v>
      </c>
      <c r="I22" s="131"/>
      <c r="J22" s="131"/>
      <c r="K22" s="9">
        <f>+'1-2'!E17</f>
        <v>39577.18</v>
      </c>
    </row>
    <row r="23" spans="1:14">
      <c r="A23" s="2" t="s">
        <v>117</v>
      </c>
      <c r="B23" s="2"/>
      <c r="C23" s="2"/>
      <c r="D23" s="2"/>
      <c r="E23" s="2"/>
      <c r="F23" s="2"/>
      <c r="G23" s="7"/>
      <c r="H23" s="131">
        <f>+'1-2'!D84</f>
        <v>282506.87999999954</v>
      </c>
      <c r="I23" s="131"/>
      <c r="J23" s="131"/>
      <c r="K23" s="9">
        <v>0</v>
      </c>
    </row>
    <row r="24" spans="1:14" ht="14.4" thickBot="1">
      <c r="A24" s="42" t="s">
        <v>1</v>
      </c>
      <c r="B24" s="43"/>
      <c r="C24" s="43"/>
      <c r="D24" s="43"/>
      <c r="E24" s="43"/>
      <c r="F24" s="43"/>
      <c r="G24" s="44"/>
      <c r="H24" s="135">
        <f>SUM(H13:J23)</f>
        <v>1150070.8799999994</v>
      </c>
      <c r="I24" s="135"/>
      <c r="J24" s="135"/>
      <c r="K24" s="50">
        <f>SUM(K13:K22)</f>
        <v>464525.18</v>
      </c>
      <c r="L24" s="75"/>
      <c r="M24" s="12"/>
      <c r="N24" s="12"/>
    </row>
    <row r="25" spans="1:14" ht="14.4" thickTop="1">
      <c r="A25" s="4"/>
      <c r="B25" s="2"/>
      <c r="C25" s="2"/>
      <c r="D25" s="2"/>
      <c r="E25" s="2"/>
      <c r="F25" s="2"/>
      <c r="G25" s="8"/>
      <c r="H25" s="9"/>
      <c r="I25" s="9"/>
      <c r="J25" s="9"/>
      <c r="K25" s="9"/>
      <c r="L25" s="1"/>
    </row>
    <row r="26" spans="1:14">
      <c r="A26" s="4" t="s">
        <v>2</v>
      </c>
      <c r="B26" s="2"/>
      <c r="C26" s="2"/>
      <c r="D26" s="2"/>
      <c r="E26" s="2"/>
      <c r="F26" s="2"/>
      <c r="G26" s="8"/>
      <c r="H26" s="131"/>
      <c r="I26" s="131"/>
      <c r="J26" s="131"/>
      <c r="K26" s="9"/>
      <c r="L26" s="1"/>
    </row>
    <row r="27" spans="1:14" ht="14.4">
      <c r="A27" s="2" t="s">
        <v>61</v>
      </c>
      <c r="B27" s="2"/>
      <c r="C27" s="2"/>
      <c r="D27" s="2"/>
      <c r="E27" s="2"/>
      <c r="F27" s="2"/>
      <c r="G27" s="69">
        <v>3</v>
      </c>
      <c r="H27" s="131">
        <f>+'fixed assets'!N8</f>
        <v>63296.991750000001</v>
      </c>
      <c r="I27" s="131"/>
      <c r="J27" s="131"/>
      <c r="K27" s="9">
        <v>14711.55</v>
      </c>
      <c r="L27" s="1"/>
    </row>
    <row r="28" spans="1:14" ht="14.4">
      <c r="A28" s="2" t="s">
        <v>3</v>
      </c>
      <c r="B28" s="2"/>
      <c r="C28" s="2"/>
      <c r="D28" s="2"/>
      <c r="E28" s="2"/>
      <c r="F28" s="2"/>
      <c r="G28" s="49">
        <v>4</v>
      </c>
      <c r="H28" s="131">
        <f>+'1-2'!D96</f>
        <v>275472</v>
      </c>
      <c r="I28" s="131"/>
      <c r="J28" s="131"/>
      <c r="K28" s="9">
        <v>0</v>
      </c>
      <c r="L28" s="1"/>
    </row>
    <row r="29" spans="1:14" ht="14.4">
      <c r="A29" s="2" t="s">
        <v>4</v>
      </c>
      <c r="B29" s="2"/>
      <c r="C29" s="2"/>
      <c r="D29" s="2"/>
      <c r="E29" s="2"/>
      <c r="F29" s="2"/>
      <c r="G29" s="49">
        <v>5</v>
      </c>
      <c r="H29" s="131">
        <f>+'1-2'!D53</f>
        <v>0</v>
      </c>
      <c r="I29" s="131"/>
      <c r="J29" s="131"/>
      <c r="K29" s="9">
        <f>+'1-2'!E53</f>
        <v>0</v>
      </c>
      <c r="L29" s="1"/>
    </row>
    <row r="30" spans="1:14" ht="14.4">
      <c r="A30" s="2" t="s">
        <v>5</v>
      </c>
      <c r="B30" s="2"/>
      <c r="C30" s="2"/>
      <c r="D30" s="2"/>
      <c r="E30" s="2"/>
      <c r="F30" s="2"/>
      <c r="G30" s="49">
        <v>6</v>
      </c>
      <c r="H30" s="131">
        <f>+'1-2'!D61</f>
        <v>44174.89</v>
      </c>
      <c r="I30" s="131"/>
      <c r="J30" s="131"/>
      <c r="K30" s="9">
        <f>+'1-2'!E61</f>
        <v>21397.8</v>
      </c>
      <c r="L30" s="1"/>
    </row>
    <row r="31" spans="1:14" ht="14.4">
      <c r="A31" s="2" t="s">
        <v>10</v>
      </c>
      <c r="B31" s="2"/>
      <c r="C31" s="2"/>
      <c r="D31" s="2"/>
      <c r="E31" s="2"/>
      <c r="F31" s="2"/>
      <c r="G31" s="49"/>
      <c r="H31" s="131">
        <v>0</v>
      </c>
      <c r="I31" s="131"/>
      <c r="J31" s="131"/>
      <c r="K31" s="9">
        <v>0</v>
      </c>
      <c r="L31" s="1"/>
    </row>
    <row r="32" spans="1:14" ht="14.4">
      <c r="A32" s="2" t="s">
        <v>118</v>
      </c>
      <c r="B32" s="2"/>
      <c r="C32" s="2"/>
      <c r="D32" s="2"/>
      <c r="E32" s="2"/>
      <c r="F32" s="2"/>
      <c r="G32" s="49">
        <v>7</v>
      </c>
      <c r="H32" s="131">
        <v>0</v>
      </c>
      <c r="I32" s="131"/>
      <c r="J32" s="131"/>
      <c r="K32" s="9">
        <f>-+'1-2'!E84</f>
        <v>66793.83</v>
      </c>
      <c r="L32" s="1"/>
    </row>
    <row r="33" spans="1:13">
      <c r="A33" s="2"/>
      <c r="B33" s="2"/>
      <c r="C33" s="2"/>
      <c r="D33" s="2"/>
      <c r="E33" s="2"/>
      <c r="F33" s="2"/>
      <c r="G33" s="8"/>
      <c r="H33" s="9"/>
      <c r="I33" s="9"/>
      <c r="J33" s="9"/>
      <c r="K33" s="9"/>
      <c r="L33" s="1"/>
    </row>
    <row r="34" spans="1:13">
      <c r="A34" s="120" t="s">
        <v>1</v>
      </c>
      <c r="B34" s="120"/>
      <c r="C34" s="120"/>
      <c r="D34" s="120"/>
      <c r="E34" s="120"/>
      <c r="F34" s="3"/>
      <c r="G34" s="3"/>
      <c r="H34" s="133">
        <f>SUM(H27:J33)</f>
        <v>382943.88175</v>
      </c>
      <c r="I34" s="133"/>
      <c r="J34" s="133"/>
      <c r="K34" s="133">
        <f>SUM(K27:K32)</f>
        <v>102903.18</v>
      </c>
      <c r="L34" s="1"/>
    </row>
    <row r="35" spans="1:13" ht="14.4" thickBot="1">
      <c r="A35" s="121"/>
      <c r="B35" s="121"/>
      <c r="C35" s="121"/>
      <c r="D35" s="121"/>
      <c r="E35" s="121"/>
      <c r="F35" s="45"/>
      <c r="G35" s="45"/>
      <c r="H35" s="134"/>
      <c r="I35" s="134"/>
      <c r="J35" s="134"/>
      <c r="K35" s="134"/>
      <c r="L35" s="12"/>
      <c r="M35" s="85"/>
    </row>
    <row r="36" spans="1:13" ht="14.4" thickTop="1">
      <c r="A36" s="14" t="s">
        <v>24</v>
      </c>
      <c r="B36" s="15"/>
      <c r="C36" s="15"/>
      <c r="D36" s="15"/>
      <c r="E36" s="2"/>
      <c r="F36" s="2"/>
      <c r="G36" s="2"/>
      <c r="H36" s="2"/>
      <c r="I36" s="2"/>
      <c r="J36" s="2"/>
      <c r="K36" s="2"/>
      <c r="L36" s="1"/>
    </row>
    <row r="37" spans="1:13">
      <c r="A37" s="14" t="s">
        <v>25</v>
      </c>
      <c r="B37" s="15"/>
      <c r="C37" s="15"/>
      <c r="D37" s="15"/>
      <c r="E37" s="2"/>
      <c r="F37" s="2"/>
      <c r="G37" s="2"/>
      <c r="H37" s="2"/>
      <c r="I37" s="2"/>
      <c r="J37" s="2"/>
      <c r="K37" s="2"/>
      <c r="L37" s="1"/>
    </row>
    <row r="38" spans="1:13">
      <c r="A38" s="16" t="s">
        <v>26</v>
      </c>
      <c r="B38" s="17"/>
      <c r="C38" s="18"/>
      <c r="D38" s="13"/>
      <c r="E38" s="2"/>
      <c r="F38" s="2"/>
      <c r="G38" s="2"/>
      <c r="H38" s="2" t="s">
        <v>29</v>
      </c>
      <c r="I38" s="2"/>
      <c r="J38" s="2"/>
      <c r="K38" s="2"/>
      <c r="L38" s="1"/>
    </row>
    <row r="39" spans="1:13">
      <c r="A39" s="19" t="s">
        <v>130</v>
      </c>
      <c r="B39" s="17"/>
      <c r="D39" s="13"/>
      <c r="E39" s="2"/>
      <c r="F39" s="2"/>
      <c r="G39" s="2"/>
      <c r="H39" s="19" t="s">
        <v>132</v>
      </c>
      <c r="J39" s="2"/>
      <c r="K39" s="2"/>
      <c r="L39" s="1"/>
    </row>
    <row r="40" spans="1:13">
      <c r="A40" s="19" t="s">
        <v>27</v>
      </c>
      <c r="B40" s="17"/>
      <c r="D40" s="13"/>
      <c r="E40" s="2"/>
      <c r="F40" s="2"/>
      <c r="G40" s="2"/>
      <c r="H40" s="19"/>
      <c r="J40" s="2"/>
      <c r="K40" s="2"/>
      <c r="L40" s="1"/>
    </row>
    <row r="41" spans="1:13">
      <c r="B41" s="17"/>
      <c r="D41" s="16"/>
      <c r="E41" s="2"/>
      <c r="F41" s="2"/>
      <c r="G41" s="2"/>
      <c r="H41" s="16"/>
      <c r="J41" s="2"/>
      <c r="K41" s="2"/>
      <c r="L41" s="1"/>
    </row>
    <row r="42" spans="1:13">
      <c r="A42" s="16"/>
      <c r="B42" s="17"/>
      <c r="D42" s="17"/>
      <c r="E42" s="2"/>
      <c r="F42" s="2"/>
      <c r="G42" s="2"/>
      <c r="H42" s="17"/>
      <c r="J42" s="2"/>
      <c r="K42" s="2"/>
      <c r="L42" s="1"/>
    </row>
    <row r="43" spans="1:13">
      <c r="A43" s="20"/>
      <c r="B43" s="17"/>
      <c r="D43" s="16"/>
      <c r="E43" s="2"/>
      <c r="F43" s="2"/>
      <c r="G43" s="2"/>
      <c r="H43" s="16"/>
      <c r="J43" s="2"/>
      <c r="K43" s="2"/>
      <c r="L43" s="1"/>
    </row>
    <row r="44" spans="1:13">
      <c r="A44" s="19" t="s">
        <v>137</v>
      </c>
      <c r="B44" s="21"/>
      <c r="D44" s="23" t="s">
        <v>28</v>
      </c>
      <c r="E44" s="2"/>
      <c r="F44" s="2"/>
      <c r="G44" s="2"/>
      <c r="H44" s="22"/>
      <c r="J44" s="2"/>
      <c r="K44" s="4"/>
      <c r="L44" s="1"/>
    </row>
    <row r="45" spans="1:13">
      <c r="A45" s="19" t="s">
        <v>34</v>
      </c>
      <c r="B45" s="17"/>
      <c r="D45" s="23"/>
      <c r="E45" s="2"/>
      <c r="F45" s="2"/>
      <c r="G45" s="2"/>
      <c r="H45" s="39" t="s">
        <v>81</v>
      </c>
      <c r="J45" s="2"/>
      <c r="K45" s="39" t="s">
        <v>81</v>
      </c>
      <c r="L45" s="1"/>
    </row>
    <row r="46" spans="1:13">
      <c r="A46" s="19" t="s">
        <v>135</v>
      </c>
      <c r="B46" s="17"/>
      <c r="D46" s="24"/>
      <c r="E46" s="2"/>
      <c r="F46" s="2"/>
      <c r="G46" s="2"/>
      <c r="H46" s="24" t="s">
        <v>131</v>
      </c>
      <c r="J46" s="2"/>
      <c r="K46" s="24" t="s">
        <v>131</v>
      </c>
      <c r="L46" s="1"/>
    </row>
    <row r="47" spans="1:13">
      <c r="A47" s="63" t="s">
        <v>136</v>
      </c>
      <c r="B47" s="17"/>
      <c r="D47" s="24"/>
      <c r="E47" s="2"/>
      <c r="F47" s="2"/>
      <c r="G47" s="2"/>
      <c r="H47" s="24"/>
      <c r="J47" s="2"/>
      <c r="K47" s="24"/>
      <c r="L47" s="1"/>
    </row>
    <row r="48" spans="1:13">
      <c r="A48" s="19" t="s">
        <v>30</v>
      </c>
      <c r="B48" s="17"/>
      <c r="C48" s="16"/>
      <c r="D48" s="16"/>
      <c r="E48" s="2"/>
      <c r="F48" s="2"/>
      <c r="G48" s="2"/>
      <c r="H48" s="2"/>
      <c r="I48" s="2"/>
      <c r="J48" s="2"/>
      <c r="K48" s="2"/>
      <c r="L48" s="1"/>
    </row>
    <row r="49" spans="1:12">
      <c r="A49" s="126" t="s">
        <v>102</v>
      </c>
      <c r="B49" s="126"/>
      <c r="C49" s="16"/>
      <c r="D49" s="16"/>
      <c r="E49" s="2"/>
      <c r="F49" s="2"/>
      <c r="G49" s="2"/>
      <c r="H49" s="2"/>
      <c r="I49" s="2"/>
      <c r="J49" s="2"/>
      <c r="K49" s="2"/>
      <c r="L49" s="1"/>
    </row>
    <row r="50" spans="1:12">
      <c r="A50" s="19" t="s">
        <v>82</v>
      </c>
      <c r="B50" s="64"/>
      <c r="C50" s="23"/>
      <c r="D50" s="16"/>
      <c r="E50" s="2"/>
      <c r="F50" s="2"/>
      <c r="G50" s="2"/>
      <c r="H50" s="2"/>
      <c r="I50" s="2"/>
      <c r="J50" s="2"/>
      <c r="K50" s="2"/>
      <c r="L50" s="1"/>
    </row>
    <row r="51" spans="1:12" ht="15" customHeight="1">
      <c r="A51" s="60" t="s">
        <v>6</v>
      </c>
      <c r="B51" s="60"/>
      <c r="C51" s="60"/>
      <c r="D51" s="60"/>
      <c r="E51" s="60"/>
      <c r="F51" s="60"/>
      <c r="G51" s="60"/>
      <c r="H51" s="125" t="s">
        <v>35</v>
      </c>
      <c r="I51" s="125"/>
      <c r="J51" s="125"/>
      <c r="K51" s="4"/>
      <c r="L51" s="1"/>
    </row>
    <row r="52" spans="1:12" ht="15.6">
      <c r="A52" s="11" t="str">
        <f>A2</f>
        <v>XXXXXXXXXXXXX INTERNATIONAL LLP</v>
      </c>
      <c r="B52" s="6"/>
      <c r="C52" s="6"/>
      <c r="D52" s="6"/>
      <c r="E52" s="6"/>
      <c r="F52" s="6"/>
      <c r="G52" s="6"/>
      <c r="H52" s="6"/>
      <c r="I52" s="6"/>
      <c r="J52" s="61"/>
      <c r="K52" s="62"/>
      <c r="L52" s="1"/>
    </row>
    <row r="53" spans="1:12" ht="15.6">
      <c r="A53" s="11" t="s">
        <v>111</v>
      </c>
      <c r="B53" s="2"/>
      <c r="C53" s="2"/>
      <c r="D53" s="2"/>
      <c r="E53" s="2"/>
      <c r="F53" s="2"/>
      <c r="G53" s="2"/>
      <c r="H53" s="2"/>
      <c r="I53" s="2"/>
      <c r="J53" s="2"/>
      <c r="K53" s="2"/>
      <c r="L53" s="1"/>
    </row>
    <row r="54" spans="1:12" ht="14.4">
      <c r="A54" s="5" t="s">
        <v>23</v>
      </c>
      <c r="B54" s="2"/>
      <c r="C54" s="2"/>
      <c r="D54" s="2"/>
      <c r="E54" s="2"/>
      <c r="F54" s="2"/>
      <c r="G54" s="2"/>
      <c r="H54" s="2"/>
      <c r="I54" s="2"/>
      <c r="J54" s="2"/>
      <c r="K54" s="5"/>
      <c r="L54" s="1"/>
    </row>
    <row r="55" spans="1:12" ht="14.4">
      <c r="A55" s="5"/>
      <c r="B55" s="2"/>
      <c r="C55" s="2"/>
      <c r="D55" s="2"/>
      <c r="E55" s="2"/>
      <c r="F55" s="2"/>
      <c r="G55" s="2"/>
      <c r="H55" s="2"/>
      <c r="I55" s="2"/>
      <c r="J55" s="2"/>
      <c r="K55" s="5"/>
      <c r="L55" s="1"/>
    </row>
    <row r="56" spans="1:12" ht="22.5" customHeight="1">
      <c r="A56" s="123"/>
      <c r="B56" s="113" t="s">
        <v>8</v>
      </c>
      <c r="C56" s="113"/>
      <c r="D56" s="113"/>
      <c r="E56" s="113"/>
      <c r="F56" s="113" t="s">
        <v>9</v>
      </c>
      <c r="G56" s="113"/>
      <c r="H56" s="113" t="str">
        <f>+H6</f>
        <v>Figures as at the end of current reporting period on 31.03.2022</v>
      </c>
      <c r="I56" s="113"/>
      <c r="J56" s="113"/>
      <c r="K56" s="113" t="str">
        <f>+K6</f>
        <v>Figures as at the end of previous reporting period on 31.03.2021</v>
      </c>
      <c r="L56" s="1"/>
    </row>
    <row r="57" spans="1:12" ht="22.5" customHeight="1">
      <c r="A57" s="124"/>
      <c r="B57" s="114"/>
      <c r="C57" s="114"/>
      <c r="D57" s="114"/>
      <c r="E57" s="114"/>
      <c r="F57" s="114"/>
      <c r="G57" s="114"/>
      <c r="H57" s="114"/>
      <c r="I57" s="114"/>
      <c r="J57" s="114"/>
      <c r="K57" s="114"/>
      <c r="L57" s="1"/>
    </row>
    <row r="58" spans="1:12">
      <c r="A58" s="40"/>
      <c r="B58" s="122">
        <v>1</v>
      </c>
      <c r="C58" s="122"/>
      <c r="D58" s="122"/>
      <c r="E58" s="122"/>
      <c r="F58" s="122">
        <v>2</v>
      </c>
      <c r="G58" s="122"/>
      <c r="H58" s="122">
        <v>3</v>
      </c>
      <c r="I58" s="122"/>
      <c r="J58" s="122"/>
      <c r="K58" s="38">
        <v>4</v>
      </c>
      <c r="L58" s="1"/>
    </row>
    <row r="59" spans="1:12">
      <c r="A59" s="4"/>
      <c r="B59" s="68" t="s">
        <v>38</v>
      </c>
      <c r="C59" s="72"/>
      <c r="D59" s="72"/>
      <c r="E59" s="72"/>
      <c r="F59" s="72"/>
      <c r="G59" s="72"/>
      <c r="H59" s="72"/>
      <c r="I59" s="72"/>
      <c r="J59" s="72"/>
      <c r="K59" s="72"/>
      <c r="L59" s="1"/>
    </row>
    <row r="60" spans="1:12" ht="15" customHeight="1">
      <c r="A60" s="26" t="s">
        <v>11</v>
      </c>
      <c r="B60" s="112" t="s">
        <v>36</v>
      </c>
      <c r="C60" s="112"/>
      <c r="D60" s="112"/>
      <c r="E60" s="112"/>
      <c r="F60" s="115"/>
      <c r="G60" s="115"/>
      <c r="H60" s="118">
        <v>5606508.9100000001</v>
      </c>
      <c r="I60" s="118"/>
      <c r="J60" s="118"/>
      <c r="K60" s="25">
        <v>682250.85</v>
      </c>
      <c r="L60" s="1"/>
    </row>
    <row r="61" spans="1:12" ht="14.4">
      <c r="A61" s="26" t="s">
        <v>12</v>
      </c>
      <c r="B61" s="112" t="s">
        <v>37</v>
      </c>
      <c r="C61" s="112"/>
      <c r="D61" s="112"/>
      <c r="E61" s="112"/>
      <c r="F61" s="115"/>
      <c r="G61" s="115"/>
      <c r="H61" s="118">
        <v>709.72</v>
      </c>
      <c r="I61" s="118"/>
      <c r="J61" s="118"/>
      <c r="K61" s="25">
        <v>0</v>
      </c>
      <c r="L61" s="1"/>
    </row>
    <row r="62" spans="1:12" ht="14.4">
      <c r="A62" s="65"/>
      <c r="B62" s="67" t="s">
        <v>39</v>
      </c>
      <c r="C62" s="67"/>
      <c r="D62" s="67"/>
      <c r="E62" s="67"/>
      <c r="F62" s="69"/>
      <c r="G62" s="69"/>
      <c r="H62" s="118">
        <v>275472</v>
      </c>
      <c r="I62" s="118"/>
      <c r="J62" s="118"/>
      <c r="K62" s="66">
        <v>0</v>
      </c>
      <c r="L62" s="1"/>
    </row>
    <row r="63" spans="1:12">
      <c r="A63" s="46" t="s">
        <v>14</v>
      </c>
      <c r="B63" s="116" t="s">
        <v>13</v>
      </c>
      <c r="C63" s="116"/>
      <c r="D63" s="116"/>
      <c r="E63" s="116"/>
      <c r="F63" s="117"/>
      <c r="G63" s="117"/>
      <c r="H63" s="119">
        <f>SUM(H60:J62)</f>
        <v>5882690.6299999999</v>
      </c>
      <c r="I63" s="119"/>
      <c r="J63" s="119"/>
      <c r="K63" s="47">
        <f>+K60+K61</f>
        <v>682250.85</v>
      </c>
      <c r="L63" s="1"/>
    </row>
    <row r="64" spans="1:12">
      <c r="A64" s="26"/>
      <c r="B64" s="112"/>
      <c r="C64" s="112"/>
      <c r="D64" s="112"/>
      <c r="E64" s="112"/>
      <c r="F64" s="136"/>
      <c r="G64" s="136"/>
      <c r="H64" s="118"/>
      <c r="I64" s="118"/>
      <c r="J64" s="118"/>
      <c r="K64" s="30"/>
      <c r="L64" s="1"/>
    </row>
    <row r="65" spans="1:12">
      <c r="A65" s="26" t="s">
        <v>16</v>
      </c>
      <c r="B65" s="28" t="s">
        <v>15</v>
      </c>
      <c r="C65" s="27"/>
      <c r="D65" s="27"/>
      <c r="E65" s="27"/>
      <c r="F65" s="48"/>
      <c r="G65" s="48"/>
      <c r="H65" s="118"/>
      <c r="I65" s="118"/>
      <c r="J65" s="118"/>
      <c r="K65" s="30"/>
      <c r="L65" s="1"/>
    </row>
    <row r="66" spans="1:12" ht="14.4">
      <c r="A66" s="26"/>
      <c r="B66" s="67" t="s">
        <v>22</v>
      </c>
      <c r="C66" s="27"/>
      <c r="D66" s="27"/>
      <c r="E66" s="27"/>
      <c r="F66" s="115"/>
      <c r="G66" s="115"/>
      <c r="H66" s="118">
        <v>0</v>
      </c>
      <c r="I66" s="118"/>
      <c r="J66" s="118"/>
      <c r="K66" s="30">
        <v>0</v>
      </c>
      <c r="L66" s="1"/>
    </row>
    <row r="67" spans="1:12" ht="14.4">
      <c r="A67" s="26"/>
      <c r="B67" s="27" t="s">
        <v>40</v>
      </c>
      <c r="C67" s="27"/>
      <c r="D67" s="27"/>
      <c r="E67" s="27"/>
      <c r="F67" s="115"/>
      <c r="G67" s="115"/>
      <c r="H67" s="139">
        <v>4355230.24</v>
      </c>
      <c r="I67" s="139"/>
      <c r="J67" s="139"/>
      <c r="K67" s="30">
        <v>464611.8</v>
      </c>
      <c r="L67" s="1"/>
    </row>
    <row r="68" spans="1:12" ht="14.4">
      <c r="A68" s="88"/>
      <c r="B68" s="86" t="s">
        <v>108</v>
      </c>
      <c r="C68" s="86"/>
      <c r="D68" s="86"/>
      <c r="E68" s="86"/>
      <c r="F68" s="87"/>
      <c r="G68" s="87"/>
      <c r="H68" s="137">
        <f>231600+150000</f>
        <v>381600</v>
      </c>
      <c r="I68" s="137"/>
      <c r="J68" s="137"/>
      <c r="K68" s="30">
        <v>0</v>
      </c>
      <c r="L68" s="1"/>
    </row>
    <row r="69" spans="1:12" ht="14.4">
      <c r="A69" s="88"/>
      <c r="B69" s="86" t="s">
        <v>109</v>
      </c>
      <c r="C69" s="86"/>
      <c r="D69" s="86"/>
      <c r="E69" s="86"/>
      <c r="F69" s="87"/>
      <c r="G69" s="87"/>
      <c r="H69" s="137">
        <v>100</v>
      </c>
      <c r="I69" s="137"/>
      <c r="J69" s="137"/>
      <c r="K69" s="30">
        <v>0</v>
      </c>
      <c r="L69" s="1"/>
    </row>
    <row r="70" spans="1:12" ht="14.4">
      <c r="A70" s="65"/>
      <c r="B70" s="67" t="s">
        <v>41</v>
      </c>
      <c r="C70" s="67"/>
      <c r="D70" s="67"/>
      <c r="E70" s="67"/>
      <c r="F70" s="69"/>
      <c r="G70" s="69"/>
      <c r="H70" s="139">
        <v>5000</v>
      </c>
      <c r="I70" s="139"/>
      <c r="J70" s="139"/>
      <c r="K70" s="30">
        <v>5000</v>
      </c>
      <c r="L70" s="1"/>
    </row>
    <row r="71" spans="1:12" ht="14.4">
      <c r="A71" s="65"/>
      <c r="B71" s="67" t="s">
        <v>31</v>
      </c>
      <c r="C71" s="67"/>
      <c r="D71" s="67"/>
      <c r="E71" s="67"/>
      <c r="F71" s="69"/>
      <c r="G71" s="69"/>
      <c r="H71" s="139">
        <v>3887.2</v>
      </c>
      <c r="I71" s="139"/>
      <c r="J71" s="139"/>
      <c r="K71" s="30">
        <v>1191.2</v>
      </c>
      <c r="L71" s="1"/>
    </row>
    <row r="72" spans="1:12" ht="14.4">
      <c r="A72" s="88"/>
      <c r="B72" s="86" t="s">
        <v>106</v>
      </c>
      <c r="C72" s="86"/>
      <c r="D72" s="86"/>
      <c r="E72" s="86"/>
      <c r="F72" s="87"/>
      <c r="G72" s="87"/>
      <c r="H72" s="137">
        <v>3200</v>
      </c>
      <c r="I72" s="137"/>
      <c r="J72" s="137"/>
      <c r="K72" s="30">
        <v>0</v>
      </c>
      <c r="L72" s="1"/>
    </row>
    <row r="73" spans="1:12" ht="14.4">
      <c r="A73" s="88"/>
      <c r="B73" s="112" t="s">
        <v>107</v>
      </c>
      <c r="C73" s="112"/>
      <c r="D73" s="86"/>
      <c r="E73" s="86"/>
      <c r="F73" s="87"/>
      <c r="G73" s="87"/>
      <c r="H73" s="139">
        <v>7750</v>
      </c>
      <c r="I73" s="139"/>
      <c r="J73" s="139"/>
      <c r="K73" s="30">
        <v>0</v>
      </c>
      <c r="L73" s="1"/>
    </row>
    <row r="74" spans="1:12" ht="14.4">
      <c r="A74" s="65"/>
      <c r="B74" s="67" t="s">
        <v>42</v>
      </c>
      <c r="C74" s="67"/>
      <c r="D74" s="67"/>
      <c r="E74" s="67"/>
      <c r="F74" s="69"/>
      <c r="G74" s="69"/>
      <c r="H74" s="139">
        <v>6068</v>
      </c>
      <c r="I74" s="139"/>
      <c r="J74" s="139"/>
      <c r="K74" s="30">
        <v>8600</v>
      </c>
      <c r="L74" s="1"/>
    </row>
    <row r="75" spans="1:12" ht="14.4">
      <c r="A75" s="65"/>
      <c r="B75" s="67" t="s">
        <v>43</v>
      </c>
      <c r="C75" s="67"/>
      <c r="D75" s="67"/>
      <c r="E75" s="67"/>
      <c r="F75" s="69"/>
      <c r="G75" s="69"/>
      <c r="H75" s="139">
        <v>12500</v>
      </c>
      <c r="I75" s="139"/>
      <c r="J75" s="139"/>
      <c r="K75" s="30">
        <v>1800</v>
      </c>
      <c r="L75" s="1"/>
    </row>
    <row r="76" spans="1:12" ht="14.4">
      <c r="A76" s="100"/>
      <c r="B76" s="102" t="s">
        <v>126</v>
      </c>
      <c r="C76" s="102"/>
      <c r="D76" s="102"/>
      <c r="E76" s="102"/>
      <c r="F76" s="101"/>
      <c r="G76" s="101"/>
      <c r="H76" s="139">
        <v>22200</v>
      </c>
      <c r="I76" s="139"/>
      <c r="J76" s="139"/>
      <c r="K76" s="30">
        <v>15000</v>
      </c>
      <c r="L76" s="1"/>
    </row>
    <row r="77" spans="1:12" ht="14.4">
      <c r="A77" s="65"/>
      <c r="B77" s="67" t="s">
        <v>44</v>
      </c>
      <c r="C77" s="67"/>
      <c r="D77" s="67"/>
      <c r="E77" s="67"/>
      <c r="F77" s="69"/>
      <c r="G77" s="69"/>
      <c r="H77" s="139">
        <f>551500</f>
        <v>551500</v>
      </c>
      <c r="I77" s="139"/>
      <c r="J77" s="139"/>
      <c r="K77" s="30">
        <v>111000</v>
      </c>
      <c r="L77" s="1"/>
    </row>
    <row r="78" spans="1:12" ht="14.4">
      <c r="A78" s="65"/>
      <c r="B78" s="67" t="s">
        <v>45</v>
      </c>
      <c r="C78" s="67"/>
      <c r="D78" s="67"/>
      <c r="E78" s="67"/>
      <c r="F78" s="69"/>
      <c r="G78" s="69"/>
      <c r="H78" s="139">
        <v>20485.18</v>
      </c>
      <c r="I78" s="139"/>
      <c r="J78" s="139"/>
      <c r="K78" s="30">
        <v>3965</v>
      </c>
      <c r="L78" s="1"/>
    </row>
    <row r="79" spans="1:12" ht="14.4">
      <c r="A79" s="65"/>
      <c r="B79" s="67" t="s">
        <v>46</v>
      </c>
      <c r="C79" s="67"/>
      <c r="D79" s="67"/>
      <c r="E79" s="67"/>
      <c r="F79" s="69"/>
      <c r="G79" s="69"/>
      <c r="H79" s="139">
        <v>13770</v>
      </c>
      <c r="I79" s="139"/>
      <c r="J79" s="139"/>
      <c r="K79" s="30">
        <v>4948.92</v>
      </c>
      <c r="L79" s="1"/>
    </row>
    <row r="80" spans="1:12" ht="14.4">
      <c r="A80" s="65"/>
      <c r="B80" s="67" t="s">
        <v>47</v>
      </c>
      <c r="C80" s="67"/>
      <c r="D80" s="67"/>
      <c r="E80" s="67"/>
      <c r="F80" s="69"/>
      <c r="G80" s="69"/>
      <c r="H80" s="139">
        <v>36000</v>
      </c>
      <c r="I80" s="139"/>
      <c r="J80" s="139"/>
      <c r="K80" s="30">
        <v>0</v>
      </c>
      <c r="L80" s="1"/>
    </row>
    <row r="81" spans="1:13">
      <c r="A81" s="26"/>
      <c r="B81" s="27" t="s">
        <v>48</v>
      </c>
      <c r="C81" s="27"/>
      <c r="D81" s="27"/>
      <c r="E81" s="27"/>
      <c r="F81" s="26"/>
      <c r="G81" s="26"/>
      <c r="H81" s="139">
        <v>84000</v>
      </c>
      <c r="I81" s="139"/>
      <c r="J81" s="139"/>
      <c r="K81" s="30">
        <v>42000</v>
      </c>
      <c r="L81" s="1"/>
    </row>
    <row r="82" spans="1:13" ht="14.4">
      <c r="A82" s="26"/>
      <c r="B82" s="27" t="s">
        <v>19</v>
      </c>
      <c r="C82" s="27"/>
      <c r="D82" s="27"/>
      <c r="E82" s="27"/>
      <c r="F82" s="115"/>
      <c r="G82" s="115"/>
      <c r="H82" s="139">
        <v>7836.7</v>
      </c>
      <c r="I82" s="139"/>
      <c r="J82" s="139"/>
      <c r="K82" s="30">
        <v>1192.83</v>
      </c>
      <c r="L82" s="1"/>
      <c r="M82" s="12"/>
    </row>
    <row r="83" spans="1:13" ht="14.4">
      <c r="A83" s="65"/>
      <c r="B83" s="67" t="s">
        <v>49</v>
      </c>
      <c r="C83" s="67"/>
      <c r="D83" s="67"/>
      <c r="E83" s="67"/>
      <c r="F83" s="69"/>
      <c r="G83" s="69"/>
      <c r="H83" s="139">
        <v>0</v>
      </c>
      <c r="I83" s="139"/>
      <c r="J83" s="139"/>
      <c r="K83" s="30">
        <v>20672</v>
      </c>
      <c r="L83" s="1"/>
      <c r="M83" s="12"/>
    </row>
    <row r="84" spans="1:13" ht="14.4">
      <c r="A84" s="65"/>
      <c r="B84" s="67" t="s">
        <v>50</v>
      </c>
      <c r="C84" s="67"/>
      <c r="D84" s="67"/>
      <c r="E84" s="67"/>
      <c r="F84" s="69"/>
      <c r="G84" s="69"/>
      <c r="H84" s="139">
        <v>312937</v>
      </c>
      <c r="I84" s="139"/>
      <c r="J84" s="139"/>
      <c r="K84" s="30">
        <v>0</v>
      </c>
      <c r="L84" s="1"/>
      <c r="M84" s="12"/>
    </row>
    <row r="85" spans="1:13">
      <c r="A85" s="26"/>
      <c r="B85" s="27"/>
      <c r="C85" s="27"/>
      <c r="D85" s="27"/>
      <c r="E85" s="27"/>
      <c r="F85" s="26"/>
      <c r="G85" s="26"/>
      <c r="H85" s="138"/>
      <c r="I85" s="138"/>
      <c r="J85" s="138"/>
      <c r="K85" s="30"/>
      <c r="L85" s="1"/>
    </row>
    <row r="86" spans="1:13">
      <c r="A86" s="46"/>
      <c r="B86" s="70" t="s">
        <v>7</v>
      </c>
      <c r="C86" s="41"/>
      <c r="D86" s="41"/>
      <c r="E86" s="41"/>
      <c r="F86" s="46"/>
      <c r="G86" s="46"/>
      <c r="H86" s="119">
        <f>SUM(H67:J84)</f>
        <v>5824064.3200000003</v>
      </c>
      <c r="I86" s="119"/>
      <c r="J86" s="119"/>
      <c r="K86" s="47">
        <f>SUM(K66:K84)</f>
        <v>679981.75</v>
      </c>
      <c r="L86" s="1"/>
    </row>
    <row r="87" spans="1:13">
      <c r="A87" s="26"/>
      <c r="B87" s="28"/>
      <c r="C87" s="27"/>
      <c r="D87" s="27"/>
      <c r="E87" s="27"/>
      <c r="F87" s="26"/>
      <c r="G87" s="26"/>
      <c r="H87" s="118"/>
      <c r="I87" s="118"/>
      <c r="J87" s="118"/>
      <c r="K87" s="30"/>
      <c r="L87" s="1"/>
    </row>
    <row r="88" spans="1:13" ht="15" customHeight="1">
      <c r="A88" s="26" t="s">
        <v>17</v>
      </c>
      <c r="B88" s="60" t="s">
        <v>51</v>
      </c>
      <c r="C88" s="73"/>
      <c r="D88" s="73"/>
      <c r="E88" s="73"/>
      <c r="F88" s="26"/>
      <c r="G88" s="26"/>
      <c r="H88" s="118">
        <f>+H63-H86</f>
        <v>58626.30999999959</v>
      </c>
      <c r="I88" s="118"/>
      <c r="J88" s="118"/>
      <c r="K88" s="30">
        <f>+K63-K86</f>
        <v>2269.0999999999767</v>
      </c>
      <c r="L88" s="1"/>
    </row>
    <row r="89" spans="1:13">
      <c r="A89" s="26" t="s">
        <v>18</v>
      </c>
      <c r="B89" s="68" t="s">
        <v>52</v>
      </c>
      <c r="C89" s="27"/>
      <c r="D89" s="27"/>
      <c r="E89" s="27"/>
      <c r="F89" s="26"/>
      <c r="G89" s="26"/>
      <c r="H89" s="118">
        <f>ROUND(H88*30%,0)</f>
        <v>17588</v>
      </c>
      <c r="I89" s="118"/>
      <c r="J89" s="118"/>
      <c r="K89" s="30">
        <v>690</v>
      </c>
      <c r="L89" s="1"/>
    </row>
    <row r="90" spans="1:13">
      <c r="A90" s="26"/>
      <c r="B90" s="28" t="s">
        <v>53</v>
      </c>
      <c r="C90" s="27"/>
      <c r="D90" s="27"/>
      <c r="E90" s="27"/>
      <c r="F90" s="26"/>
      <c r="G90" s="26"/>
      <c r="H90" s="118">
        <f>+H88-H89</f>
        <v>41038.30999999959</v>
      </c>
      <c r="I90" s="118"/>
      <c r="J90" s="118"/>
      <c r="K90" s="30">
        <f>+K88</f>
        <v>2269.0999999999767</v>
      </c>
      <c r="L90" s="85">
        <f>+H90-H89</f>
        <v>23450.30999999959</v>
      </c>
    </row>
    <row r="91" spans="1:13">
      <c r="A91" s="65"/>
      <c r="B91" s="68" t="s">
        <v>54</v>
      </c>
      <c r="C91" s="67"/>
      <c r="D91" s="67"/>
      <c r="E91" s="67"/>
      <c r="F91" s="65"/>
      <c r="G91" s="65"/>
      <c r="H91" s="118">
        <f>+H90</f>
        <v>41038.30999999959</v>
      </c>
      <c r="I91" s="118"/>
      <c r="J91" s="118"/>
      <c r="K91" s="30">
        <f>+K90</f>
        <v>2269.0999999999767</v>
      </c>
      <c r="L91" s="1"/>
    </row>
    <row r="92" spans="1:13">
      <c r="A92" s="14" t="s">
        <v>24</v>
      </c>
      <c r="B92" s="15"/>
      <c r="C92" s="15"/>
      <c r="D92" s="15"/>
      <c r="E92" s="2"/>
      <c r="F92" s="2"/>
      <c r="G92" s="2"/>
      <c r="H92" s="2"/>
      <c r="I92" s="2"/>
      <c r="J92" s="2"/>
      <c r="K92" s="2"/>
      <c r="L92" s="1"/>
      <c r="M92" s="1">
        <f>+H91/2</f>
        <v>20519.154999999795</v>
      </c>
    </row>
    <row r="93" spans="1:13">
      <c r="A93" s="14" t="s">
        <v>25</v>
      </c>
      <c r="B93" s="15"/>
      <c r="C93" s="15"/>
      <c r="D93" s="15"/>
      <c r="E93" s="2"/>
      <c r="F93" s="2"/>
      <c r="G93" s="2"/>
      <c r="H93" s="2"/>
      <c r="I93" s="2"/>
      <c r="J93" s="2"/>
      <c r="K93" s="2"/>
      <c r="L93" s="1"/>
    </row>
    <row r="94" spans="1:13">
      <c r="A94" s="31" t="s">
        <v>26</v>
      </c>
      <c r="B94" s="32"/>
      <c r="C94" s="33"/>
      <c r="D94" s="34"/>
      <c r="E94" s="2"/>
      <c r="F94" s="2"/>
      <c r="G94" s="2"/>
      <c r="H94" s="2" t="s">
        <v>29</v>
      </c>
      <c r="I94" s="2"/>
      <c r="J94" s="2"/>
      <c r="K94" s="2"/>
      <c r="L94" s="1"/>
    </row>
    <row r="95" spans="1:13">
      <c r="A95" s="19" t="s">
        <v>133</v>
      </c>
      <c r="B95" s="17"/>
      <c r="C95" s="2"/>
      <c r="D95" s="34"/>
      <c r="E95" s="2"/>
      <c r="F95" s="2"/>
      <c r="G95" s="2"/>
      <c r="H95" s="19" t="s">
        <v>134</v>
      </c>
      <c r="I95" s="2"/>
      <c r="J95" s="2"/>
      <c r="K95" s="2"/>
      <c r="L95" s="1"/>
    </row>
    <row r="96" spans="1:13">
      <c r="A96" s="19" t="s">
        <v>27</v>
      </c>
      <c r="B96" s="17"/>
      <c r="C96" s="2"/>
      <c r="D96" s="34"/>
      <c r="E96" s="2"/>
      <c r="F96" s="2"/>
      <c r="G96" s="2"/>
      <c r="H96" s="35"/>
      <c r="I96" s="2"/>
      <c r="J96" s="2"/>
      <c r="K96" s="2"/>
      <c r="L96" s="1"/>
    </row>
    <row r="97" spans="1:12">
      <c r="B97" s="17"/>
      <c r="C97" s="2"/>
      <c r="D97" s="31"/>
      <c r="E97" s="2"/>
      <c r="F97" s="2"/>
      <c r="G97" s="2"/>
      <c r="H97" s="31"/>
      <c r="I97" s="2"/>
      <c r="J97" s="2"/>
      <c r="K97" s="2"/>
      <c r="L97" s="1"/>
    </row>
    <row r="98" spans="1:12">
      <c r="A98" s="16"/>
      <c r="B98" s="17"/>
      <c r="C98" s="2"/>
      <c r="D98" s="32"/>
      <c r="E98" s="2"/>
      <c r="F98" s="2"/>
      <c r="G98" s="2"/>
      <c r="H98" s="32"/>
      <c r="I98" s="2"/>
      <c r="J98" s="2"/>
      <c r="K98" s="2"/>
      <c r="L98" s="1"/>
    </row>
    <row r="99" spans="1:12">
      <c r="A99" s="20"/>
      <c r="B99" s="17"/>
      <c r="C99" s="2"/>
      <c r="D99" s="31"/>
      <c r="E99" s="2"/>
      <c r="F99" s="2"/>
      <c r="G99" s="2"/>
      <c r="H99" s="31"/>
      <c r="I99" s="2"/>
      <c r="J99" s="2"/>
      <c r="K99" s="2"/>
      <c r="L99" s="1"/>
    </row>
    <row r="100" spans="1:12">
      <c r="A100" s="19"/>
      <c r="B100" s="21"/>
      <c r="C100" s="2"/>
      <c r="D100" s="36" t="s">
        <v>28</v>
      </c>
      <c r="E100" s="2"/>
      <c r="F100" s="2"/>
      <c r="G100" s="2"/>
      <c r="H100" s="22"/>
      <c r="J100" s="2"/>
      <c r="K100" s="4"/>
      <c r="L100" s="1"/>
    </row>
    <row r="101" spans="1:12">
      <c r="A101" s="19" t="s">
        <v>34</v>
      </c>
      <c r="B101" s="17"/>
      <c r="C101" s="2"/>
      <c r="D101" s="36"/>
      <c r="E101" s="2"/>
      <c r="F101" s="2"/>
      <c r="G101" s="2"/>
      <c r="H101" s="39" t="s">
        <v>55</v>
      </c>
      <c r="I101" s="2"/>
      <c r="J101" s="2"/>
      <c r="K101" s="39" t="s">
        <v>55</v>
      </c>
      <c r="L101" s="1"/>
    </row>
    <row r="102" spans="1:12">
      <c r="A102" s="19" t="s">
        <v>140</v>
      </c>
      <c r="B102" s="17"/>
      <c r="C102" s="2"/>
      <c r="D102" s="37"/>
      <c r="E102" s="2"/>
      <c r="F102" s="2"/>
      <c r="G102" s="2"/>
      <c r="H102" s="37" t="s">
        <v>138</v>
      </c>
      <c r="I102" s="2"/>
      <c r="J102" s="2"/>
      <c r="K102" s="37" t="s">
        <v>139</v>
      </c>
      <c r="L102" s="1"/>
    </row>
    <row r="103" spans="1:12">
      <c r="A103" s="19" t="s">
        <v>141</v>
      </c>
      <c r="B103" s="17"/>
      <c r="C103" s="2"/>
      <c r="D103" s="37"/>
      <c r="E103" s="2"/>
      <c r="F103" s="2"/>
      <c r="G103" s="2"/>
      <c r="H103" s="37"/>
      <c r="I103" s="2"/>
      <c r="J103" s="2"/>
      <c r="K103" s="37"/>
      <c r="L103" s="1"/>
    </row>
    <row r="104" spans="1:12">
      <c r="A104" s="19" t="s">
        <v>30</v>
      </c>
      <c r="B104" s="17"/>
      <c r="C104" s="31"/>
      <c r="D104" s="31"/>
      <c r="E104" s="2"/>
      <c r="F104" s="2"/>
      <c r="G104" s="2"/>
      <c r="H104" s="2"/>
      <c r="I104" s="2"/>
      <c r="J104" s="2"/>
      <c r="K104" s="2"/>
      <c r="L104" s="1"/>
    </row>
    <row r="105" spans="1:12">
      <c r="A105" s="19" t="s">
        <v>102</v>
      </c>
      <c r="B105" s="64"/>
      <c r="C105" s="36"/>
      <c r="D105" s="31"/>
      <c r="E105" s="2"/>
      <c r="F105" s="2"/>
      <c r="G105" s="2"/>
      <c r="H105" s="2"/>
      <c r="I105" s="2"/>
      <c r="J105" s="2"/>
      <c r="K105" s="2"/>
      <c r="L105" s="1"/>
    </row>
  </sheetData>
  <mergeCells count="84">
    <mergeCell ref="H76:J76"/>
    <mergeCell ref="H23:J23"/>
    <mergeCell ref="H73:J73"/>
    <mergeCell ref="H2:J2"/>
    <mergeCell ref="H3:J3"/>
    <mergeCell ref="H4:J4"/>
    <mergeCell ref="H5:J5"/>
    <mergeCell ref="H71:J71"/>
    <mergeCell ref="H62:J62"/>
    <mergeCell ref="H69:J69"/>
    <mergeCell ref="H68:J68"/>
    <mergeCell ref="H67:J67"/>
    <mergeCell ref="H70:J70"/>
    <mergeCell ref="H86:J86"/>
    <mergeCell ref="H72:J72"/>
    <mergeCell ref="H91:J91"/>
    <mergeCell ref="H85:J85"/>
    <mergeCell ref="H79:J79"/>
    <mergeCell ref="H80:J80"/>
    <mergeCell ref="H83:J83"/>
    <mergeCell ref="H84:J84"/>
    <mergeCell ref="H81:J81"/>
    <mergeCell ref="H82:J82"/>
    <mergeCell ref="H74:J74"/>
    <mergeCell ref="H75:J75"/>
    <mergeCell ref="H77:J77"/>
    <mergeCell ref="H78:J78"/>
    <mergeCell ref="H87:J87"/>
    <mergeCell ref="H88:J88"/>
    <mergeCell ref="H90:J90"/>
    <mergeCell ref="H89:J89"/>
    <mergeCell ref="F82:G82"/>
    <mergeCell ref="K34:K35"/>
    <mergeCell ref="H24:J24"/>
    <mergeCell ref="H29:J29"/>
    <mergeCell ref="H30:J30"/>
    <mergeCell ref="H31:J31"/>
    <mergeCell ref="H32:J32"/>
    <mergeCell ref="H34:J35"/>
    <mergeCell ref="H28:J28"/>
    <mergeCell ref="F66:G66"/>
    <mergeCell ref="F64:G64"/>
    <mergeCell ref="H64:J64"/>
    <mergeCell ref="H65:J65"/>
    <mergeCell ref="H66:J66"/>
    <mergeCell ref="A6:E8"/>
    <mergeCell ref="F6:G8"/>
    <mergeCell ref="K6:K8"/>
    <mergeCell ref="H26:J26"/>
    <mergeCell ref="H27:J27"/>
    <mergeCell ref="A9:E9"/>
    <mergeCell ref="F9:G9"/>
    <mergeCell ref="H9:J9"/>
    <mergeCell ref="H13:J13"/>
    <mergeCell ref="H14:J14"/>
    <mergeCell ref="H15:J15"/>
    <mergeCell ref="H17:J17"/>
    <mergeCell ref="H20:J20"/>
    <mergeCell ref="H21:J21"/>
    <mergeCell ref="H22:J22"/>
    <mergeCell ref="H6:J8"/>
    <mergeCell ref="A34:E35"/>
    <mergeCell ref="H60:J60"/>
    <mergeCell ref="B58:E58"/>
    <mergeCell ref="F58:G58"/>
    <mergeCell ref="H58:J58"/>
    <mergeCell ref="A56:A57"/>
    <mergeCell ref="B56:E57"/>
    <mergeCell ref="F56:G57"/>
    <mergeCell ref="H56:J57"/>
    <mergeCell ref="H51:J51"/>
    <mergeCell ref="A49:B49"/>
    <mergeCell ref="B73:C73"/>
    <mergeCell ref="K56:K57"/>
    <mergeCell ref="B60:E60"/>
    <mergeCell ref="F60:G60"/>
    <mergeCell ref="B61:E61"/>
    <mergeCell ref="B63:E63"/>
    <mergeCell ref="F63:G63"/>
    <mergeCell ref="F61:G61"/>
    <mergeCell ref="H61:J61"/>
    <mergeCell ref="H63:J63"/>
    <mergeCell ref="B64:E64"/>
    <mergeCell ref="F67:G67"/>
  </mergeCells>
  <printOptions horizontalCentered="1"/>
  <pageMargins left="0.35433070866141736" right="0.19685039370078741" top="0.11811023622047245" bottom="0.11811023622047245" header="0.11811023622047245" footer="0.11811023622047245"/>
  <pageSetup paperSize="9" scale="78" fitToHeight="0" orientation="portrait" r:id="rId1"/>
  <rowBreaks count="1" manualBreakCount="1">
    <brk id="50" max="10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:F96"/>
  <sheetViews>
    <sheetView view="pageBreakPreview" topLeftCell="A68" zoomScale="80" zoomScaleSheetLayoutView="80" workbookViewId="0">
      <selection activeCell="A21" sqref="A21:E51"/>
    </sheetView>
  </sheetViews>
  <sheetFormatPr defaultColWidth="9.109375" defaultRowHeight="14.4"/>
  <cols>
    <col min="1" max="1" width="62.5546875" style="51" customWidth="1"/>
    <col min="2" max="2" width="6.33203125" style="51" customWidth="1"/>
    <col min="3" max="3" width="11.33203125" style="51" customWidth="1"/>
    <col min="4" max="4" width="19.33203125" style="51" bestFit="1" customWidth="1"/>
    <col min="5" max="5" width="19.33203125" style="51" customWidth="1"/>
    <col min="6" max="6" width="12.6640625" style="51" customWidth="1"/>
    <col min="7" max="7" width="9.109375" style="52"/>
    <col min="8" max="8" width="13.44140625" style="52" bestFit="1" customWidth="1"/>
    <col min="9" max="16384" width="9.109375" style="52"/>
  </cols>
  <sheetData>
    <row r="1" spans="1:6" hidden="1">
      <c r="A1" s="159" t="str">
        <f>'BS &amp; PL'!A2</f>
        <v>XXXXXXXXXXXXX INTERNATIONAL LLP</v>
      </c>
      <c r="B1" s="159"/>
      <c r="C1" s="159"/>
      <c r="D1" s="159"/>
      <c r="E1" s="159"/>
    </row>
    <row r="2" spans="1:6" hidden="1">
      <c r="A2" s="159" t="s">
        <v>32</v>
      </c>
      <c r="B2" s="159"/>
      <c r="C2" s="159"/>
      <c r="D2" s="159"/>
      <c r="E2" s="159"/>
    </row>
    <row r="3" spans="1:6">
      <c r="A3" s="146" t="s">
        <v>67</v>
      </c>
      <c r="B3" s="146"/>
      <c r="C3" s="146"/>
      <c r="D3" s="55"/>
      <c r="E3" s="55"/>
    </row>
    <row r="4" spans="1:6" ht="28.8">
      <c r="A4" s="149"/>
      <c r="B4" s="150"/>
      <c r="C4" s="150"/>
      <c r="D4" s="93" t="str">
        <f>+D20</f>
        <v xml:space="preserve">Amount as at 31.03.2022              </v>
      </c>
      <c r="E4" s="74" t="str">
        <f>+E12</f>
        <v>Amount as at 31.03.2021</v>
      </c>
    </row>
    <row r="5" spans="1:6">
      <c r="A5" s="143" t="s">
        <v>103</v>
      </c>
      <c r="B5" s="144"/>
      <c r="C5" s="145"/>
      <c r="D5" s="92">
        <v>35153</v>
      </c>
      <c r="E5" s="99"/>
    </row>
    <row r="6" spans="1:6">
      <c r="A6" s="143" t="s">
        <v>104</v>
      </c>
      <c r="B6" s="144"/>
      <c r="C6" s="145"/>
      <c r="D6" s="92">
        <v>21922</v>
      </c>
      <c r="E6" s="99"/>
    </row>
    <row r="7" spans="1:6">
      <c r="A7" s="143" t="s">
        <v>105</v>
      </c>
      <c r="B7" s="144"/>
      <c r="C7" s="145"/>
      <c r="D7" s="92">
        <v>221204</v>
      </c>
      <c r="E7" s="99"/>
    </row>
    <row r="8" spans="1:6" ht="15" thickBot="1">
      <c r="A8" s="143" t="s">
        <v>63</v>
      </c>
      <c r="B8" s="144"/>
      <c r="C8" s="144"/>
      <c r="D8" s="92">
        <v>418810</v>
      </c>
      <c r="E8" s="54">
        <v>324847</v>
      </c>
    </row>
    <row r="9" spans="1:6" ht="15" thickBot="1">
      <c r="A9" s="147" t="s">
        <v>1</v>
      </c>
      <c r="B9" s="148"/>
      <c r="C9" s="148"/>
      <c r="D9" s="82">
        <f>SUM(D5:D8)</f>
        <v>697089</v>
      </c>
      <c r="E9" s="58">
        <f>+SUM(E8:E8)</f>
        <v>324847</v>
      </c>
      <c r="F9" s="52"/>
    </row>
    <row r="10" spans="1:6">
      <c r="A10" s="144"/>
      <c r="B10" s="144"/>
      <c r="C10" s="144"/>
      <c r="D10" s="55"/>
      <c r="E10" s="55"/>
      <c r="F10" s="52"/>
    </row>
    <row r="11" spans="1:6">
      <c r="A11" s="146" t="s">
        <v>68</v>
      </c>
      <c r="B11" s="146"/>
      <c r="C11" s="146"/>
      <c r="D11" s="55"/>
      <c r="E11" s="55"/>
      <c r="F11" s="52"/>
    </row>
    <row r="12" spans="1:6" ht="28.8">
      <c r="A12" s="149"/>
      <c r="B12" s="150"/>
      <c r="C12" s="150"/>
      <c r="D12" s="93" t="str">
        <f>+D20</f>
        <v xml:space="preserve">Amount as at 31.03.2022              </v>
      </c>
      <c r="E12" s="56" t="str">
        <f>+E20</f>
        <v>Amount as at 31.03.2021</v>
      </c>
      <c r="F12" s="52"/>
    </row>
    <row r="13" spans="1:6">
      <c r="A13" s="155" t="s">
        <v>114</v>
      </c>
      <c r="B13" s="156"/>
      <c r="C13" s="156"/>
      <c r="D13" s="81">
        <v>5000</v>
      </c>
      <c r="E13" s="53">
        <v>5000</v>
      </c>
      <c r="F13" s="52"/>
    </row>
    <row r="14" spans="1:6">
      <c r="A14" s="143" t="s">
        <v>115</v>
      </c>
      <c r="B14" s="144"/>
      <c r="C14" s="144"/>
      <c r="D14" s="92">
        <v>47096</v>
      </c>
      <c r="E14" s="54">
        <v>33887.18</v>
      </c>
      <c r="F14" s="52"/>
    </row>
    <row r="15" spans="1:6">
      <c r="A15" s="103" t="s">
        <v>116</v>
      </c>
      <c r="B15" s="71"/>
      <c r="C15" s="71"/>
      <c r="D15" s="92">
        <f>'BS &amp; PL'!H89</f>
        <v>17588</v>
      </c>
      <c r="E15" s="54">
        <v>690</v>
      </c>
      <c r="F15" s="52"/>
    </row>
    <row r="16" spans="1:6" ht="15" thickBot="1">
      <c r="A16" s="143" t="s">
        <v>127</v>
      </c>
      <c r="B16" s="144"/>
      <c r="C16" s="144"/>
      <c r="D16" s="92">
        <v>690</v>
      </c>
      <c r="E16" s="54"/>
      <c r="F16" s="52"/>
    </row>
    <row r="17" spans="1:6" ht="30" customHeight="1" thickBot="1">
      <c r="A17" s="147" t="s">
        <v>1</v>
      </c>
      <c r="B17" s="148"/>
      <c r="C17" s="148"/>
      <c r="D17" s="82">
        <f>SUM(D13:D16)</f>
        <v>70374</v>
      </c>
      <c r="E17" s="58">
        <f>+SUM(E13:E16)</f>
        <v>39577.18</v>
      </c>
      <c r="F17" s="52"/>
    </row>
    <row r="18" spans="1:6">
      <c r="A18" s="156"/>
      <c r="B18" s="156"/>
      <c r="C18" s="156"/>
      <c r="D18" s="55"/>
      <c r="E18" s="55"/>
      <c r="F18" s="52"/>
    </row>
    <row r="19" spans="1:6">
      <c r="A19" s="146" t="s">
        <v>93</v>
      </c>
      <c r="B19" s="146"/>
      <c r="C19" s="146"/>
      <c r="D19" s="55"/>
      <c r="E19" s="55"/>
      <c r="F19" s="52"/>
    </row>
    <row r="20" spans="1:6" ht="28.8">
      <c r="A20" s="149"/>
      <c r="B20" s="150"/>
      <c r="C20" s="150"/>
      <c r="D20" s="93" t="str">
        <f>+D56</f>
        <v xml:space="preserve">Amount as at 31.03.2022              </v>
      </c>
      <c r="E20" s="56" t="str">
        <f>+E56</f>
        <v>Amount as at 31.03.2021</v>
      </c>
      <c r="F20" s="52"/>
    </row>
    <row r="21" spans="1:6">
      <c r="A21" s="155"/>
      <c r="B21" s="156"/>
      <c r="C21" s="156"/>
      <c r="D21" s="81"/>
      <c r="E21" s="53"/>
      <c r="F21" s="52"/>
    </row>
    <row r="22" spans="1:6">
      <c r="A22" s="143"/>
      <c r="B22" s="144"/>
      <c r="C22" s="144"/>
      <c r="D22" s="92"/>
      <c r="E22" s="54"/>
      <c r="F22" s="52"/>
    </row>
    <row r="23" spans="1:6">
      <c r="A23" s="143"/>
      <c r="B23" s="144"/>
      <c r="C23" s="144"/>
      <c r="D23" s="92"/>
      <c r="E23" s="54"/>
      <c r="F23" s="52"/>
    </row>
    <row r="24" spans="1:6">
      <c r="A24" s="143"/>
      <c r="B24" s="144"/>
      <c r="C24" s="144"/>
      <c r="D24" s="92"/>
      <c r="E24" s="54"/>
      <c r="F24" s="52"/>
    </row>
    <row r="25" spans="1:6">
      <c r="A25" s="143"/>
      <c r="B25" s="144"/>
      <c r="C25" s="144"/>
      <c r="D25" s="92"/>
      <c r="E25" s="54"/>
      <c r="F25" s="52"/>
    </row>
    <row r="26" spans="1:6">
      <c r="A26" s="143"/>
      <c r="B26" s="144"/>
      <c r="C26" s="144"/>
      <c r="D26" s="92"/>
      <c r="E26" s="54"/>
      <c r="F26" s="52"/>
    </row>
    <row r="27" spans="1:6">
      <c r="A27" s="143"/>
      <c r="B27" s="144"/>
      <c r="C27" s="144"/>
      <c r="D27" s="92"/>
      <c r="E27" s="54"/>
      <c r="F27" s="52"/>
    </row>
    <row r="28" spans="1:6">
      <c r="A28" s="143"/>
      <c r="B28" s="144"/>
      <c r="C28" s="144"/>
      <c r="D28" s="92"/>
      <c r="E28" s="54"/>
      <c r="F28" s="52"/>
    </row>
    <row r="29" spans="1:6">
      <c r="A29" s="143"/>
      <c r="B29" s="144"/>
      <c r="C29" s="144"/>
      <c r="D29" s="92"/>
      <c r="E29" s="92"/>
      <c r="F29" s="52"/>
    </row>
    <row r="30" spans="1:6">
      <c r="A30" s="143"/>
      <c r="B30" s="144"/>
      <c r="C30" s="144"/>
      <c r="D30" s="92"/>
      <c r="E30" s="92"/>
      <c r="F30" s="52"/>
    </row>
    <row r="31" spans="1:6">
      <c r="A31" s="143"/>
      <c r="B31" s="144"/>
      <c r="C31" s="144"/>
      <c r="D31" s="92"/>
      <c r="E31" s="92"/>
      <c r="F31" s="52"/>
    </row>
    <row r="32" spans="1:6">
      <c r="A32" s="143"/>
      <c r="B32" s="144"/>
      <c r="C32" s="144"/>
      <c r="D32" s="92"/>
      <c r="E32" s="92"/>
      <c r="F32" s="52"/>
    </row>
    <row r="33" spans="1:6">
      <c r="A33" s="143"/>
      <c r="B33" s="144"/>
      <c r="C33" s="144"/>
      <c r="D33" s="92"/>
      <c r="E33" s="92"/>
      <c r="F33" s="52"/>
    </row>
    <row r="34" spans="1:6">
      <c r="A34" s="143"/>
      <c r="B34" s="144"/>
      <c r="C34" s="144"/>
      <c r="D34" s="92"/>
      <c r="E34" s="92"/>
      <c r="F34" s="52"/>
    </row>
    <row r="35" spans="1:6">
      <c r="A35" s="143"/>
      <c r="B35" s="144"/>
      <c r="C35" s="144"/>
      <c r="D35" s="92"/>
      <c r="E35" s="54"/>
      <c r="F35" s="52"/>
    </row>
    <row r="36" spans="1:6">
      <c r="A36" s="143"/>
      <c r="B36" s="144"/>
      <c r="C36" s="144"/>
      <c r="D36" s="92"/>
      <c r="E36" s="54"/>
      <c r="F36" s="52"/>
    </row>
    <row r="37" spans="1:6">
      <c r="A37" s="143"/>
      <c r="B37" s="144"/>
      <c r="C37" s="144"/>
      <c r="D37" s="92"/>
      <c r="E37" s="54"/>
      <c r="F37" s="52"/>
    </row>
    <row r="38" spans="1:6">
      <c r="A38" s="143"/>
      <c r="B38" s="144"/>
      <c r="C38" s="144"/>
      <c r="D38" s="92"/>
      <c r="E38" s="54"/>
      <c r="F38" s="52"/>
    </row>
    <row r="39" spans="1:6">
      <c r="A39" s="143"/>
      <c r="B39" s="144"/>
      <c r="C39" s="144"/>
      <c r="D39" s="92"/>
      <c r="E39" s="54"/>
      <c r="F39" s="52"/>
    </row>
    <row r="40" spans="1:6">
      <c r="A40" s="143"/>
      <c r="B40" s="144"/>
      <c r="C40" s="144"/>
      <c r="D40" s="92"/>
      <c r="E40" s="54"/>
      <c r="F40" s="52"/>
    </row>
    <row r="41" spans="1:6">
      <c r="A41" s="143"/>
      <c r="B41" s="144"/>
      <c r="C41" s="144"/>
      <c r="D41" s="92"/>
      <c r="E41" s="54"/>
      <c r="F41" s="52"/>
    </row>
    <row r="42" spans="1:6">
      <c r="A42" s="143"/>
      <c r="B42" s="144"/>
      <c r="C42" s="145"/>
      <c r="D42" s="92"/>
      <c r="E42" s="92"/>
      <c r="F42" s="52"/>
    </row>
    <row r="43" spans="1:6">
      <c r="A43" s="143"/>
      <c r="B43" s="144"/>
      <c r="C43" s="145"/>
      <c r="D43" s="92"/>
      <c r="E43" s="54"/>
      <c r="F43" s="52"/>
    </row>
    <row r="44" spans="1:6">
      <c r="A44" s="143"/>
      <c r="B44" s="144"/>
      <c r="C44" s="145"/>
      <c r="D44" s="92"/>
      <c r="E44" s="92"/>
      <c r="F44" s="52"/>
    </row>
    <row r="45" spans="1:6">
      <c r="A45" s="143"/>
      <c r="B45" s="144"/>
      <c r="C45" s="145"/>
      <c r="D45" s="92"/>
      <c r="E45" s="54"/>
      <c r="F45" s="52"/>
    </row>
    <row r="46" spans="1:6">
      <c r="A46" s="143"/>
      <c r="B46" s="144"/>
      <c r="C46" s="145"/>
      <c r="D46" s="92"/>
      <c r="E46" s="54"/>
      <c r="F46" s="52"/>
    </row>
    <row r="47" spans="1:6">
      <c r="A47" s="143"/>
      <c r="B47" s="144"/>
      <c r="C47" s="144"/>
      <c r="D47" s="92"/>
      <c r="E47" s="54"/>
      <c r="F47" s="52"/>
    </row>
    <row r="48" spans="1:6">
      <c r="A48" s="157"/>
      <c r="B48" s="158"/>
      <c r="C48" s="158"/>
      <c r="D48" s="92"/>
      <c r="E48" s="54"/>
      <c r="F48" s="52"/>
    </row>
    <row r="49" spans="1:6">
      <c r="A49" s="89"/>
      <c r="B49" s="77"/>
      <c r="C49" s="77"/>
      <c r="D49" s="92"/>
      <c r="E49" s="54"/>
      <c r="F49" s="52"/>
    </row>
    <row r="50" spans="1:6">
      <c r="A50" s="103"/>
      <c r="B50" s="104"/>
      <c r="C50" s="104"/>
      <c r="D50" s="92"/>
      <c r="E50" s="54"/>
      <c r="F50" s="52"/>
    </row>
    <row r="51" spans="1:6">
      <c r="A51" s="103"/>
      <c r="B51" s="104"/>
      <c r="C51" s="104"/>
      <c r="D51" s="92"/>
      <c r="E51" s="54"/>
      <c r="F51" s="52"/>
    </row>
    <row r="52" spans="1:6" ht="15" thickBot="1">
      <c r="A52" s="110"/>
      <c r="B52" s="77"/>
      <c r="C52" s="77"/>
      <c r="D52" s="92">
        <v>0</v>
      </c>
      <c r="E52" s="54">
        <v>0</v>
      </c>
      <c r="F52" s="52"/>
    </row>
    <row r="53" spans="1:6" ht="15" thickBot="1">
      <c r="A53" s="147" t="s">
        <v>1</v>
      </c>
      <c r="B53" s="148"/>
      <c r="C53" s="148"/>
      <c r="D53" s="82">
        <f>SUM(D21:D52)</f>
        <v>0</v>
      </c>
      <c r="E53" s="58">
        <f>+SUM(E21:E52)</f>
        <v>0</v>
      </c>
      <c r="F53" s="105">
        <f>+E53-361622</f>
        <v>-361622</v>
      </c>
    </row>
    <row r="54" spans="1:6">
      <c r="A54" s="144"/>
      <c r="B54" s="144"/>
      <c r="C54" s="144"/>
      <c r="D54" s="55"/>
      <c r="E54" s="55"/>
      <c r="F54" s="52"/>
    </row>
    <row r="55" spans="1:6">
      <c r="A55" s="146" t="s">
        <v>94</v>
      </c>
      <c r="B55" s="146"/>
      <c r="C55" s="146"/>
      <c r="D55" s="55"/>
      <c r="E55" s="55"/>
      <c r="F55" s="52"/>
    </row>
    <row r="56" spans="1:6" ht="28.8">
      <c r="A56" s="149"/>
      <c r="B56" s="150"/>
      <c r="C56" s="150"/>
      <c r="D56" s="93" t="str">
        <f>+D64</f>
        <v xml:space="preserve">Amount as at 31.03.2022              </v>
      </c>
      <c r="E56" s="56" t="str">
        <f>+E64</f>
        <v>Amount as at 31.03.2021</v>
      </c>
      <c r="F56" s="52"/>
    </row>
    <row r="57" spans="1:6">
      <c r="A57" s="153" t="s">
        <v>20</v>
      </c>
      <c r="B57" s="154"/>
      <c r="C57" s="154"/>
      <c r="D57" s="81"/>
      <c r="E57" s="53"/>
      <c r="F57" s="52"/>
    </row>
    <row r="58" spans="1:6">
      <c r="A58" s="143" t="s">
        <v>21</v>
      </c>
      <c r="B58" s="144"/>
      <c r="C58" s="145"/>
      <c r="D58" s="92">
        <v>36616.89</v>
      </c>
      <c r="E58" s="54">
        <v>6996.8</v>
      </c>
      <c r="F58" s="52"/>
    </row>
    <row r="59" spans="1:6">
      <c r="A59" s="143" t="s">
        <v>80</v>
      </c>
      <c r="B59" s="144"/>
      <c r="C59" s="144"/>
      <c r="D59" s="92">
        <v>7558</v>
      </c>
      <c r="E59" s="54">
        <v>14401</v>
      </c>
      <c r="F59" s="52"/>
    </row>
    <row r="60" spans="1:6" ht="15" thickBot="1">
      <c r="A60" s="143"/>
      <c r="B60" s="144"/>
      <c r="C60" s="144"/>
      <c r="D60" s="92"/>
      <c r="E60" s="54"/>
      <c r="F60" s="52"/>
    </row>
    <row r="61" spans="1:6" ht="15" thickBot="1">
      <c r="A61" s="147" t="s">
        <v>1</v>
      </c>
      <c r="B61" s="148"/>
      <c r="C61" s="148"/>
      <c r="D61" s="82">
        <f>+SUM(D58:D60)</f>
        <v>44174.89</v>
      </c>
      <c r="E61" s="57">
        <f>+SUM(E58:E60)</f>
        <v>21397.8</v>
      </c>
      <c r="F61" s="52"/>
    </row>
    <row r="62" spans="1:6">
      <c r="A62" s="144"/>
      <c r="B62" s="144"/>
      <c r="C62" s="144"/>
      <c r="D62" s="55"/>
      <c r="E62" s="55"/>
      <c r="F62" s="52"/>
    </row>
    <row r="63" spans="1:6">
      <c r="A63" s="146" t="s">
        <v>95</v>
      </c>
      <c r="B63" s="146"/>
      <c r="C63" s="146"/>
      <c r="D63" s="55"/>
      <c r="E63" s="55"/>
      <c r="F63" s="52"/>
    </row>
    <row r="64" spans="1:6" ht="28.8">
      <c r="A64" s="149"/>
      <c r="B64" s="150"/>
      <c r="C64" s="150"/>
      <c r="D64" s="93" t="str">
        <f>+D90</f>
        <v xml:space="preserve">Amount as at 31.03.2022              </v>
      </c>
      <c r="E64" s="56" t="str">
        <f>+E90</f>
        <v>Amount as at 31.03.2021</v>
      </c>
      <c r="F64" s="52"/>
    </row>
    <row r="65" spans="1:6">
      <c r="A65" s="83" t="s">
        <v>83</v>
      </c>
      <c r="B65" s="77"/>
      <c r="C65" s="77"/>
      <c r="D65" s="92"/>
      <c r="E65" s="54"/>
      <c r="F65" s="52"/>
    </row>
    <row r="66" spans="1:6">
      <c r="A66" s="76"/>
      <c r="B66" s="77"/>
      <c r="C66" s="77"/>
      <c r="D66" s="92"/>
      <c r="E66" s="54"/>
      <c r="F66" s="52"/>
    </row>
    <row r="67" spans="1:6">
      <c r="A67" s="89" t="s">
        <v>90</v>
      </c>
      <c r="B67" s="77"/>
      <c r="C67" s="77"/>
      <c r="D67" s="92">
        <v>-27021.26</v>
      </c>
      <c r="E67" s="54"/>
      <c r="F67" s="52"/>
    </row>
    <row r="68" spans="1:6">
      <c r="A68" s="76" t="s">
        <v>84</v>
      </c>
      <c r="B68" s="77"/>
      <c r="C68" s="77"/>
      <c r="D68" s="92">
        <v>395802</v>
      </c>
      <c r="E68" s="54">
        <v>10949.3</v>
      </c>
      <c r="F68" s="52"/>
    </row>
    <row r="69" spans="1:6">
      <c r="A69" s="76" t="s">
        <v>85</v>
      </c>
      <c r="B69" s="77"/>
      <c r="C69" s="77"/>
      <c r="D69" s="92">
        <v>0</v>
      </c>
      <c r="E69" s="54">
        <v>11240</v>
      </c>
      <c r="F69" s="52"/>
    </row>
    <row r="70" spans="1:6">
      <c r="A70" s="76" t="s">
        <v>86</v>
      </c>
      <c r="B70" s="77"/>
      <c r="C70" s="77"/>
      <c r="D70" s="111">
        <v>0</v>
      </c>
      <c r="E70" s="54">
        <v>0</v>
      </c>
      <c r="F70" s="52"/>
    </row>
    <row r="71" spans="1:6">
      <c r="A71" s="76" t="s">
        <v>88</v>
      </c>
      <c r="B71" s="77"/>
      <c r="C71" s="77"/>
      <c r="D71" s="92">
        <f>+'BS &amp; PL'!H91/2</f>
        <v>20519.154999999795</v>
      </c>
      <c r="E71" s="54">
        <v>789.43</v>
      </c>
      <c r="F71" s="52"/>
    </row>
    <row r="72" spans="1:6">
      <c r="A72" s="76" t="s">
        <v>87</v>
      </c>
      <c r="B72" s="77"/>
      <c r="C72" s="77"/>
      <c r="D72" s="92">
        <v>360000</v>
      </c>
      <c r="E72" s="54">
        <v>50000</v>
      </c>
      <c r="F72" s="52"/>
    </row>
    <row r="73" spans="1:6" s="84" customFormat="1" ht="15" thickBot="1">
      <c r="A73" s="83" t="s">
        <v>112</v>
      </c>
      <c r="B73" s="78"/>
      <c r="C73" s="78"/>
      <c r="D73" s="94">
        <f>+D67+D68+D71-D72+D69+D70</f>
        <v>29299.894999999786</v>
      </c>
      <c r="E73" s="94">
        <f>+E67+E68+E71-E72+E69+E70</f>
        <v>-27021.270000000004</v>
      </c>
    </row>
    <row r="74" spans="1:6">
      <c r="A74" s="76"/>
      <c r="B74" s="77"/>
      <c r="C74" s="77"/>
      <c r="D74" s="92"/>
      <c r="E74" s="54"/>
      <c r="F74" s="52"/>
    </row>
    <row r="75" spans="1:6">
      <c r="A75" s="76"/>
      <c r="B75" s="77"/>
      <c r="C75" s="77"/>
      <c r="D75" s="92"/>
      <c r="E75" s="54"/>
      <c r="F75" s="52"/>
    </row>
    <row r="76" spans="1:6">
      <c r="A76" s="89" t="s">
        <v>90</v>
      </c>
      <c r="B76" s="77"/>
      <c r="C76" s="77"/>
      <c r="D76" s="92">
        <v>-39772.57</v>
      </c>
      <c r="E76" s="54">
        <v>0</v>
      </c>
      <c r="F76" s="52"/>
    </row>
    <row r="77" spans="1:6">
      <c r="A77" s="76" t="s">
        <v>84</v>
      </c>
      <c r="B77" s="77"/>
      <c r="C77" s="77"/>
      <c r="D77" s="92">
        <v>62506</v>
      </c>
      <c r="E77" s="54">
        <v>9438</v>
      </c>
      <c r="F77" s="52"/>
    </row>
    <row r="78" spans="1:6">
      <c r="A78" s="76" t="s">
        <v>85</v>
      </c>
      <c r="B78" s="77"/>
      <c r="C78" s="77"/>
      <c r="D78" s="92">
        <v>0</v>
      </c>
      <c r="E78" s="54">
        <v>0</v>
      </c>
      <c r="F78" s="52"/>
    </row>
    <row r="79" spans="1:6">
      <c r="A79" s="76" t="s">
        <v>86</v>
      </c>
      <c r="B79" s="77"/>
      <c r="C79" s="77"/>
      <c r="D79" s="92">
        <f>+'BS &amp; PL'!H84</f>
        <v>312937</v>
      </c>
      <c r="E79" s="54">
        <v>789.44</v>
      </c>
      <c r="F79" s="52"/>
    </row>
    <row r="80" spans="1:6">
      <c r="A80" s="76" t="s">
        <v>88</v>
      </c>
      <c r="B80" s="77"/>
      <c r="C80" s="77"/>
      <c r="D80" s="92">
        <f>+D71</f>
        <v>20519.154999999795</v>
      </c>
      <c r="E80" s="54">
        <v>0</v>
      </c>
      <c r="F80" s="52"/>
    </row>
    <row r="81" spans="1:6">
      <c r="A81" s="76" t="s">
        <v>87</v>
      </c>
      <c r="B81" s="77"/>
      <c r="C81" s="77"/>
      <c r="D81" s="92">
        <v>102982.6</v>
      </c>
      <c r="E81" s="54">
        <v>50000</v>
      </c>
      <c r="F81" s="52"/>
    </row>
    <row r="82" spans="1:6" s="84" customFormat="1" ht="15" thickBot="1">
      <c r="A82" s="83" t="s">
        <v>113</v>
      </c>
      <c r="B82" s="78"/>
      <c r="C82" s="78"/>
      <c r="D82" s="94">
        <f>+D76+D77+D80-D81+D78+D79</f>
        <v>253206.98499999978</v>
      </c>
      <c r="E82" s="94">
        <f>+E76+E77+E80-E81+E78+E79</f>
        <v>-39772.559999999998</v>
      </c>
    </row>
    <row r="83" spans="1:6" ht="15" thickBot="1">
      <c r="A83" s="143"/>
      <c r="B83" s="144"/>
      <c r="C83" s="144"/>
      <c r="D83" s="92"/>
      <c r="E83" s="54"/>
      <c r="F83" s="52"/>
    </row>
    <row r="84" spans="1:6" ht="15" thickBot="1">
      <c r="A84" s="147" t="s">
        <v>1</v>
      </c>
      <c r="B84" s="148"/>
      <c r="C84" s="148"/>
      <c r="D84" s="82">
        <f>+D73+D82</f>
        <v>282506.87999999954</v>
      </c>
      <c r="E84" s="57">
        <f>+E73+E82</f>
        <v>-66793.83</v>
      </c>
      <c r="F84" s="52"/>
    </row>
    <row r="85" spans="1:6">
      <c r="D85" s="59"/>
      <c r="E85" s="59"/>
      <c r="F85" s="52"/>
    </row>
    <row r="86" spans="1:6">
      <c r="D86" s="59"/>
    </row>
    <row r="89" spans="1:6">
      <c r="A89" s="146" t="s">
        <v>110</v>
      </c>
      <c r="B89" s="146"/>
      <c r="C89" s="146"/>
      <c r="D89" s="55"/>
      <c r="E89" s="55"/>
    </row>
    <row r="90" spans="1:6" ht="16.5" customHeight="1">
      <c r="A90" s="151"/>
      <c r="B90" s="152"/>
      <c r="C90" s="152"/>
      <c r="D90" s="141" t="s">
        <v>98</v>
      </c>
      <c r="E90" s="141" t="s">
        <v>64</v>
      </c>
    </row>
    <row r="91" spans="1:6">
      <c r="A91" s="147"/>
      <c r="B91" s="148"/>
      <c r="C91" s="148"/>
      <c r="D91" s="142"/>
      <c r="E91" s="142"/>
    </row>
    <row r="92" spans="1:6">
      <c r="A92" s="153" t="s">
        <v>96</v>
      </c>
      <c r="B92" s="154"/>
      <c r="C92" s="154"/>
      <c r="D92" s="81"/>
      <c r="E92" s="53"/>
    </row>
    <row r="93" spans="1:6">
      <c r="A93" s="143" t="s">
        <v>97</v>
      </c>
      <c r="B93" s="144"/>
      <c r="C93" s="144"/>
      <c r="D93" s="92">
        <v>275472</v>
      </c>
      <c r="E93" s="54">
        <v>0</v>
      </c>
    </row>
    <row r="94" spans="1:6">
      <c r="A94" s="143" t="s">
        <v>28</v>
      </c>
      <c r="B94" s="144"/>
      <c r="C94" s="144"/>
      <c r="D94" s="92">
        <v>0</v>
      </c>
      <c r="E94" s="54">
        <v>0</v>
      </c>
    </row>
    <row r="95" spans="1:6" ht="15" thickBot="1">
      <c r="A95" s="143"/>
      <c r="B95" s="144"/>
      <c r="C95" s="144"/>
      <c r="D95" s="92"/>
      <c r="E95" s="54"/>
    </row>
    <row r="96" spans="1:6" ht="15" thickBot="1">
      <c r="A96" s="147" t="s">
        <v>1</v>
      </c>
      <c r="B96" s="148"/>
      <c r="C96" s="148"/>
      <c r="D96" s="82">
        <f>+SUM(D93:D95)</f>
        <v>275472</v>
      </c>
      <c r="E96" s="57">
        <f>+SUM(E93:E95)</f>
        <v>0</v>
      </c>
    </row>
  </sheetData>
  <mergeCells count="70">
    <mergeCell ref="A1:E1"/>
    <mergeCell ref="A2:E2"/>
    <mergeCell ref="A4:C4"/>
    <mergeCell ref="A8:C8"/>
    <mergeCell ref="A3:C3"/>
    <mergeCell ref="A5:C5"/>
    <mergeCell ref="A6:C6"/>
    <mergeCell ref="A7:C7"/>
    <mergeCell ref="A9:C9"/>
    <mergeCell ref="A10:C10"/>
    <mergeCell ref="A11:C11"/>
    <mergeCell ref="A12:C12"/>
    <mergeCell ref="A13:C13"/>
    <mergeCell ref="A17:C17"/>
    <mergeCell ref="A14:C14"/>
    <mergeCell ref="A16:C16"/>
    <mergeCell ref="A18:C18"/>
    <mergeCell ref="A19:C19"/>
    <mergeCell ref="A20:C20"/>
    <mergeCell ref="A56:C56"/>
    <mergeCell ref="A57:C57"/>
    <mergeCell ref="A58:C58"/>
    <mergeCell ref="A36:C36"/>
    <mergeCell ref="A37:C37"/>
    <mergeCell ref="A39:C39"/>
    <mergeCell ref="A40:C40"/>
    <mergeCell ref="A41:C41"/>
    <mergeCell ref="A48:C48"/>
    <mergeCell ref="A55:C55"/>
    <mergeCell ref="A38:C38"/>
    <mergeCell ref="A23:C23"/>
    <mergeCell ref="A24:C24"/>
    <mergeCell ref="A25:C25"/>
    <mergeCell ref="A26:C26"/>
    <mergeCell ref="A62:C62"/>
    <mergeCell ref="A27:C27"/>
    <mergeCell ref="A28:C28"/>
    <mergeCell ref="A35:C35"/>
    <mergeCell ref="A21:C21"/>
    <mergeCell ref="A22:C22"/>
    <mergeCell ref="A29:C29"/>
    <mergeCell ref="A30:C30"/>
    <mergeCell ref="A31:C31"/>
    <mergeCell ref="A32:C32"/>
    <mergeCell ref="A33:C33"/>
    <mergeCell ref="A34:C34"/>
    <mergeCell ref="A95:C95"/>
    <mergeCell ref="A96:C96"/>
    <mergeCell ref="A90:C91"/>
    <mergeCell ref="D90:D91"/>
    <mergeCell ref="A89:C89"/>
    <mergeCell ref="A92:C92"/>
    <mergeCell ref="A93:C93"/>
    <mergeCell ref="A94:C94"/>
    <mergeCell ref="E90:E91"/>
    <mergeCell ref="A42:C42"/>
    <mergeCell ref="A43:C43"/>
    <mergeCell ref="A44:C44"/>
    <mergeCell ref="A45:C45"/>
    <mergeCell ref="A46:C46"/>
    <mergeCell ref="A63:C63"/>
    <mergeCell ref="A59:C59"/>
    <mergeCell ref="A60:C60"/>
    <mergeCell ref="A83:C83"/>
    <mergeCell ref="A84:C84"/>
    <mergeCell ref="A64:C64"/>
    <mergeCell ref="A47:C47"/>
    <mergeCell ref="A53:C53"/>
    <mergeCell ref="A54:C54"/>
    <mergeCell ref="A61:C61"/>
  </mergeCells>
  <printOptions horizontalCentered="1"/>
  <pageMargins left="0.11811023622047245" right="0.11811023622047245" top="1.1811023622047245" bottom="0.11811023622047245" header="0.11811023622047245" footer="0.11811023622047245"/>
  <pageSetup paperSize="9" scale="76" fitToHeight="0" orientation="portrait" r:id="rId1"/>
  <rowBreaks count="1" manualBreakCount="1">
    <brk id="62" max="4" man="1"/>
  </rowBreaks>
</worksheet>
</file>

<file path=xl/worksheets/sheet3.xml><?xml version="1.0" encoding="utf-8"?>
<worksheet xmlns="http://schemas.openxmlformats.org/spreadsheetml/2006/main" xmlns:r="http://schemas.openxmlformats.org/officeDocument/2006/relationships">
  <dimension ref="A1:N8"/>
  <sheetViews>
    <sheetView view="pageBreakPreview" zoomScale="115" zoomScaleSheetLayoutView="115" workbookViewId="0">
      <selection activeCell="M8" sqref="M8"/>
    </sheetView>
  </sheetViews>
  <sheetFormatPr defaultRowHeight="14.4"/>
  <cols>
    <col min="5" max="5" width="0.44140625" customWidth="1"/>
    <col min="6" max="6" width="9.109375" customWidth="1"/>
    <col min="7" max="7" width="10.5546875" customWidth="1"/>
    <col min="8" max="8" width="15.109375" customWidth="1"/>
    <col min="9" max="9" width="17.5546875" customWidth="1"/>
    <col min="10" max="10" width="16.88671875" customWidth="1"/>
    <col min="11" max="11" width="17" customWidth="1"/>
    <col min="12" max="12" width="15.6640625" customWidth="1"/>
    <col min="13" max="13" width="17.109375" bestFit="1" customWidth="1"/>
    <col min="14" max="14" width="15.88671875" customWidth="1"/>
  </cols>
  <sheetData>
    <row r="1" spans="1:14">
      <c r="A1" s="146" t="s">
        <v>89</v>
      </c>
      <c r="B1" s="146"/>
      <c r="C1" s="146"/>
      <c r="D1" s="146"/>
      <c r="E1" s="146"/>
      <c r="F1" s="146"/>
      <c r="G1" s="55"/>
      <c r="H1" s="55"/>
    </row>
    <row r="2" spans="1:14" ht="16.5" customHeight="1">
      <c r="A2" s="155" t="s">
        <v>8</v>
      </c>
      <c r="B2" s="156"/>
      <c r="C2" s="156"/>
      <c r="D2" s="156"/>
      <c r="E2" s="156"/>
      <c r="F2" s="169"/>
      <c r="G2" s="166" t="s">
        <v>69</v>
      </c>
      <c r="H2" s="166" t="s">
        <v>70</v>
      </c>
      <c r="I2" s="165" t="s">
        <v>71</v>
      </c>
      <c r="J2" s="165"/>
      <c r="K2" s="160" t="s">
        <v>74</v>
      </c>
      <c r="L2" s="160" t="s">
        <v>75</v>
      </c>
      <c r="M2" s="160" t="s">
        <v>76</v>
      </c>
      <c r="N2" s="160" t="s">
        <v>77</v>
      </c>
    </row>
    <row r="3" spans="1:14" ht="30" customHeight="1">
      <c r="A3" s="170"/>
      <c r="B3" s="171"/>
      <c r="C3" s="171"/>
      <c r="D3" s="171"/>
      <c r="E3" s="171"/>
      <c r="F3" s="172"/>
      <c r="G3" s="168"/>
      <c r="H3" s="167"/>
      <c r="I3" s="79" t="s">
        <v>72</v>
      </c>
      <c r="J3" s="79" t="s">
        <v>73</v>
      </c>
      <c r="K3" s="161"/>
      <c r="L3" s="161"/>
      <c r="M3" s="161"/>
      <c r="N3" s="161"/>
    </row>
    <row r="4" spans="1:14" ht="30" customHeight="1">
      <c r="A4" s="143" t="s">
        <v>91</v>
      </c>
      <c r="B4" s="144"/>
      <c r="C4" s="144"/>
      <c r="D4" s="144"/>
      <c r="E4" s="144"/>
      <c r="F4" s="145"/>
      <c r="G4" s="98">
        <v>0.15</v>
      </c>
      <c r="H4" s="91"/>
      <c r="I4" s="80">
        <v>18644.07</v>
      </c>
      <c r="J4" s="80">
        <v>24218.75</v>
      </c>
      <c r="K4" s="90"/>
      <c r="L4" s="80">
        <f>SUM(H4:K4)</f>
        <v>42862.82</v>
      </c>
      <c r="M4" s="80">
        <f>(I4+H4)*G4+J4*G4/2</f>
        <v>4613.0167499999998</v>
      </c>
      <c r="N4" s="80">
        <f>+L4-M4</f>
        <v>38249.803249999997</v>
      </c>
    </row>
    <row r="5" spans="1:14">
      <c r="A5" s="143" t="s">
        <v>78</v>
      </c>
      <c r="B5" s="144"/>
      <c r="C5" s="144"/>
      <c r="D5" s="144"/>
      <c r="E5" s="144"/>
      <c r="F5" s="145"/>
      <c r="G5" s="96">
        <v>0.15</v>
      </c>
      <c r="H5" s="80">
        <v>10478.51</v>
      </c>
      <c r="I5" s="80">
        <v>0</v>
      </c>
      <c r="J5" s="80">
        <v>0</v>
      </c>
      <c r="K5" s="80">
        <v>0</v>
      </c>
      <c r="L5" s="80">
        <f t="shared" ref="L5:L7" si="0">SUM(H5:K5)</f>
        <v>10478.51</v>
      </c>
      <c r="M5" s="80">
        <f t="shared" ref="M5:M7" si="1">(I5+H5)*G5+J5*G5/2</f>
        <v>1571.7764999999999</v>
      </c>
      <c r="N5" s="80">
        <f>+L5-M5</f>
        <v>8906.7335000000003</v>
      </c>
    </row>
    <row r="6" spans="1:14">
      <c r="A6" s="143" t="s">
        <v>79</v>
      </c>
      <c r="B6" s="144"/>
      <c r="C6" s="144"/>
      <c r="D6" s="144"/>
      <c r="E6" s="144"/>
      <c r="F6" s="145"/>
      <c r="G6" s="97">
        <v>0.15</v>
      </c>
      <c r="H6" s="81">
        <v>4233.04</v>
      </c>
      <c r="I6" s="81">
        <v>0</v>
      </c>
      <c r="J6" s="81">
        <v>0</v>
      </c>
      <c r="K6" s="81">
        <v>0</v>
      </c>
      <c r="L6" s="80">
        <f t="shared" si="0"/>
        <v>4233.04</v>
      </c>
      <c r="M6" s="80">
        <f t="shared" si="1"/>
        <v>634.95600000000002</v>
      </c>
      <c r="N6" s="80">
        <f>+L6-M6</f>
        <v>3598.0839999999998</v>
      </c>
    </row>
    <row r="7" spans="1:14" ht="33.75" customHeight="1" thickBot="1">
      <c r="A7" s="170" t="s">
        <v>92</v>
      </c>
      <c r="B7" s="171"/>
      <c r="C7" s="171"/>
      <c r="D7" s="171"/>
      <c r="E7" s="171"/>
      <c r="F7" s="172"/>
      <c r="G7" s="98">
        <v>0.15</v>
      </c>
      <c r="H7" s="92"/>
      <c r="I7" s="95"/>
      <c r="J7" s="95">
        <v>13559.32</v>
      </c>
      <c r="K7" s="95"/>
      <c r="L7" s="80">
        <f t="shared" si="0"/>
        <v>13559.32</v>
      </c>
      <c r="M7" s="80">
        <f t="shared" si="1"/>
        <v>1016.949</v>
      </c>
      <c r="N7" s="95">
        <f>+L7-M7</f>
        <v>12542.370999999999</v>
      </c>
    </row>
    <row r="8" spans="1:14" s="108" customFormat="1" ht="15" thickBot="1">
      <c r="A8" s="162" t="s">
        <v>1</v>
      </c>
      <c r="B8" s="163"/>
      <c r="C8" s="163"/>
      <c r="D8" s="163"/>
      <c r="E8" s="163"/>
      <c r="F8" s="164"/>
      <c r="G8" s="106"/>
      <c r="H8" s="107">
        <f>SUM(H4:H7)</f>
        <v>14711.55</v>
      </c>
      <c r="I8" s="107">
        <f t="shared" ref="I8:N8" si="2">SUM(I4:I7)</f>
        <v>18644.07</v>
      </c>
      <c r="J8" s="107">
        <f t="shared" si="2"/>
        <v>37778.07</v>
      </c>
      <c r="K8" s="107">
        <f t="shared" si="2"/>
        <v>0</v>
      </c>
      <c r="L8" s="107">
        <f t="shared" si="2"/>
        <v>71133.69</v>
      </c>
      <c r="M8" s="107">
        <f t="shared" si="2"/>
        <v>7836.6982499999995</v>
      </c>
      <c r="N8" s="107">
        <f t="shared" si="2"/>
        <v>63296.991750000001</v>
      </c>
    </row>
  </sheetData>
  <mergeCells count="14">
    <mergeCell ref="A5:F5"/>
    <mergeCell ref="A8:F8"/>
    <mergeCell ref="I2:J2"/>
    <mergeCell ref="H2:H3"/>
    <mergeCell ref="G2:G3"/>
    <mergeCell ref="A2:F3"/>
    <mergeCell ref="A6:F6"/>
    <mergeCell ref="A4:F4"/>
    <mergeCell ref="A7:F7"/>
    <mergeCell ref="K2:K3"/>
    <mergeCell ref="L2:L3"/>
    <mergeCell ref="M2:M3"/>
    <mergeCell ref="N2:N3"/>
    <mergeCell ref="A1:F1"/>
  </mergeCells>
  <pageMargins left="0.7" right="0.7" top="0.75" bottom="0.75" header="0.3" footer="0.3"/>
  <pageSetup paperSize="9" scale="76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B3:D8"/>
  <sheetViews>
    <sheetView workbookViewId="0">
      <selection activeCell="C4" sqref="C4"/>
    </sheetView>
  </sheetViews>
  <sheetFormatPr defaultRowHeight="14.4"/>
  <cols>
    <col min="2" max="2" width="31.33203125" bestFit="1" customWidth="1"/>
    <col min="3" max="4" width="12" bestFit="1" customWidth="1"/>
  </cols>
  <sheetData>
    <row r="3" spans="2:4">
      <c r="B3" s="109"/>
      <c r="C3" s="109" t="s">
        <v>119</v>
      </c>
      <c r="D3" s="109" t="s">
        <v>120</v>
      </c>
    </row>
    <row r="4" spans="2:4">
      <c r="B4" s="109" t="s">
        <v>121</v>
      </c>
      <c r="C4" s="109">
        <v>405650</v>
      </c>
      <c r="D4" s="109">
        <f>+C4</f>
        <v>405650</v>
      </c>
    </row>
    <row r="5" spans="2:4">
      <c r="B5" s="109" t="s">
        <v>122</v>
      </c>
      <c r="C5" s="109">
        <v>0</v>
      </c>
      <c r="D5" s="109">
        <f>+C5</f>
        <v>0</v>
      </c>
    </row>
    <row r="6" spans="2:4">
      <c r="B6" s="109" t="s">
        <v>123</v>
      </c>
      <c r="C6" s="109">
        <v>350000</v>
      </c>
      <c r="D6" s="109">
        <f>IF((C4-C5)&gt;300000,(C4-C5-300000)*60%+270000,(C4-C5)*90%)</f>
        <v>333390</v>
      </c>
    </row>
    <row r="7" spans="2:4">
      <c r="B7" s="109" t="s">
        <v>124</v>
      </c>
      <c r="C7" s="109">
        <f>+C4-C5-C6</f>
        <v>55650</v>
      </c>
      <c r="D7" s="109">
        <f>+D4-D5-D6</f>
        <v>72260</v>
      </c>
    </row>
    <row r="8" spans="2:4">
      <c r="B8" s="109" t="s">
        <v>125</v>
      </c>
      <c r="C8" s="109">
        <f>+C7*30.9%</f>
        <v>17195.849999999999</v>
      </c>
      <c r="D8" s="109">
        <f>+D7*30.9%</f>
        <v>22328.34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3</vt:i4>
      </vt:variant>
    </vt:vector>
  </HeadingPairs>
  <TitlesOfParts>
    <vt:vector size="7" baseType="lpstr">
      <vt:lpstr>BS &amp; PL</vt:lpstr>
      <vt:lpstr>1-2</vt:lpstr>
      <vt:lpstr>fixed assets</vt:lpstr>
      <vt:lpstr>Sheet1</vt:lpstr>
      <vt:lpstr>'1-2'!Print_Area</vt:lpstr>
      <vt:lpstr>'BS &amp; PL'!Print_Area</vt:lpstr>
      <vt:lpstr>'1-2'!Print_Titles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Avneet</dc:creator>
  <cp:lastModifiedBy>lenovo</cp:lastModifiedBy>
  <cp:lastPrinted>2022-12-02T17:00:34Z</cp:lastPrinted>
  <dcterms:created xsi:type="dcterms:W3CDTF">2015-04-11T05:19:14Z</dcterms:created>
  <dcterms:modified xsi:type="dcterms:W3CDTF">2022-12-02T17:01:52Z</dcterms:modified>
</cp:coreProperties>
</file>