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08" yWindow="-108" windowWidth="15576" windowHeight="11784" activeTab="2"/>
  </bookViews>
  <sheets>
    <sheet name="BS &amp; PL" sheetId="1" r:id="rId1"/>
    <sheet name="1-2" sheetId="2" r:id="rId2"/>
    <sheet name="add. info (2)" sheetId="4" r:id="rId3"/>
  </sheets>
  <externalReferences>
    <externalReference r:id="rId4"/>
  </externalReferences>
  <definedNames>
    <definedName name="___INDEX_SHEET___ASAP_Utilities">#REF!</definedName>
    <definedName name="Contents">#REF!</definedName>
    <definedName name="_xlnm.Print_Area" localSheetId="1">'1-2'!$A$1:$I$485</definedName>
    <definedName name="_xlnm.Print_Area" localSheetId="2">'add. info (2)'!$A$1:$J$48</definedName>
    <definedName name="_xlnm.Print_Area" localSheetId="0">'BS &amp; PL'!$A$2:$K$145</definedName>
    <definedName name="_xlnm.Print_Titles" localSheetId="1">'1-2'!$1:$2</definedName>
  </definedNames>
  <calcPr calcId="12451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8" i="4"/>
  <c r="G18"/>
  <c r="B1"/>
  <c r="N38"/>
  <c r="H13" s="1"/>
  <c r="M38"/>
  <c r="G13" s="1"/>
  <c r="N35"/>
  <c r="M35"/>
  <c r="N31"/>
  <c r="H11" s="1"/>
  <c r="M31"/>
  <c r="G11" s="1"/>
  <c r="H6"/>
  <c r="G6"/>
  <c r="B2"/>
  <c r="I398" i="2"/>
  <c r="H398"/>
  <c r="I340"/>
  <c r="H340"/>
  <c r="I13" i="4" l="1"/>
  <c r="I18"/>
  <c r="I11"/>
  <c r="M57" i="1" l="1"/>
  <c r="I208" i="2"/>
  <c r="I444" l="1"/>
  <c r="H444"/>
  <c r="K122" i="1"/>
  <c r="H122"/>
  <c r="H113"/>
  <c r="K29"/>
  <c r="H29"/>
  <c r="G421" i="2"/>
  <c r="G425" s="1"/>
  <c r="F421"/>
  <c r="F425" s="1"/>
  <c r="I287"/>
  <c r="I215"/>
  <c r="I216"/>
  <c r="I217"/>
  <c r="I218"/>
  <c r="I221"/>
  <c r="I222"/>
  <c r="I223"/>
  <c r="I224"/>
  <c r="I214"/>
  <c r="E228"/>
  <c r="E225"/>
  <c r="H219"/>
  <c r="E219"/>
  <c r="B228"/>
  <c r="B225"/>
  <c r="B219"/>
  <c r="H421" l="1"/>
  <c r="H425" s="1"/>
  <c r="I421"/>
  <c r="I425" s="1"/>
  <c r="I219"/>
  <c r="B227"/>
  <c r="E227"/>
  <c r="I435"/>
  <c r="H435"/>
  <c r="H78" i="1" l="1"/>
  <c r="K47" l="1"/>
  <c r="I371" i="2"/>
  <c r="K78" i="1" l="1"/>
  <c r="H10" i="2" l="1"/>
  <c r="I438"/>
  <c r="G454" s="1"/>
  <c r="H438"/>
  <c r="B454" s="1"/>
  <c r="H228"/>
  <c r="H225"/>
  <c r="I225" s="1"/>
  <c r="H93" i="1"/>
  <c r="I228" i="2" l="1"/>
  <c r="K39" i="1" s="1"/>
  <c r="K40"/>
  <c r="H227" i="2"/>
  <c r="I328"/>
  <c r="H328"/>
  <c r="I354"/>
  <c r="K81" i="1" s="1"/>
  <c r="K83" s="1"/>
  <c r="H354" i="2"/>
  <c r="H81" i="1" s="1"/>
  <c r="H83" s="1"/>
  <c r="I401" i="2"/>
  <c r="H401"/>
  <c r="I394"/>
  <c r="H394"/>
  <c r="I382"/>
  <c r="H382"/>
  <c r="I376"/>
  <c r="H376"/>
  <c r="I366"/>
  <c r="H366"/>
  <c r="I357"/>
  <c r="H357"/>
  <c r="I349"/>
  <c r="H349"/>
  <c r="I343"/>
  <c r="H343"/>
  <c r="I331"/>
  <c r="H331"/>
  <c r="I322"/>
  <c r="H322"/>
  <c r="I315"/>
  <c r="H315"/>
  <c r="I302"/>
  <c r="H302"/>
  <c r="I290"/>
  <c r="H290"/>
  <c r="I283"/>
  <c r="H283"/>
  <c r="I274"/>
  <c r="H274"/>
  <c r="I266"/>
  <c r="H266"/>
  <c r="I253"/>
  <c r="H253"/>
  <c r="I244"/>
  <c r="H244"/>
  <c r="I235"/>
  <c r="H235"/>
  <c r="I198"/>
  <c r="H198"/>
  <c r="I182"/>
  <c r="H182"/>
  <c r="I173"/>
  <c r="H173"/>
  <c r="I162"/>
  <c r="H162"/>
  <c r="I154"/>
  <c r="H154"/>
  <c r="I147"/>
  <c r="H147"/>
  <c r="I138"/>
  <c r="H138"/>
  <c r="I123"/>
  <c r="H123"/>
  <c r="I117"/>
  <c r="H117"/>
  <c r="I111"/>
  <c r="H111"/>
  <c r="I57"/>
  <c r="H57"/>
  <c r="I12"/>
  <c r="H12"/>
  <c r="I227" l="1"/>
  <c r="H39" i="1" s="1"/>
  <c r="H40"/>
  <c r="H414" i="2"/>
  <c r="H144"/>
  <c r="H22" i="1" s="1"/>
  <c r="I144" i="2"/>
  <c r="K22" i="1" s="1"/>
  <c r="H371" i="2" l="1"/>
  <c r="H373" s="1"/>
  <c r="H88" i="1" s="1"/>
  <c r="H135" i="2"/>
  <c r="H21" i="1" s="1"/>
  <c r="A1" i="2"/>
  <c r="I414"/>
  <c r="K94" i="1" s="1"/>
  <c r="H94"/>
  <c r="K92"/>
  <c r="H92"/>
  <c r="I391" i="2"/>
  <c r="K91" i="1" s="1"/>
  <c r="H391" i="2"/>
  <c r="H91" i="1" s="1"/>
  <c r="I379" i="2"/>
  <c r="K89" i="1" s="1"/>
  <c r="H379" i="2"/>
  <c r="H89" i="1" s="1"/>
  <c r="I373" i="2"/>
  <c r="K88" i="1" s="1"/>
  <c r="I363" i="2"/>
  <c r="K84" i="1" s="1"/>
  <c r="K85" s="1"/>
  <c r="N32" i="4" s="1"/>
  <c r="H363" i="2"/>
  <c r="H84" i="1" s="1"/>
  <c r="H85" s="1"/>
  <c r="M32" i="4" s="1"/>
  <c r="I346" i="2"/>
  <c r="K55" i="1" s="1"/>
  <c r="H346" i="2"/>
  <c r="H55" i="1" s="1"/>
  <c r="K54"/>
  <c r="H54"/>
  <c r="K53"/>
  <c r="H53"/>
  <c r="I319" i="2"/>
  <c r="K52" i="1" s="1"/>
  <c r="H319" i="2"/>
  <c r="H52" i="1" s="1"/>
  <c r="I312" i="2"/>
  <c r="K51" i="1" s="1"/>
  <c r="H312" i="2"/>
  <c r="H51" i="1" s="1"/>
  <c r="I299" i="2"/>
  <c r="K50" i="1" s="1"/>
  <c r="H299" i="2"/>
  <c r="H50" i="1" s="1"/>
  <c r="H287" i="2"/>
  <c r="H47" i="1" s="1"/>
  <c r="I280" i="2"/>
  <c r="K46" i="1" s="1"/>
  <c r="H280" i="2"/>
  <c r="H46" i="1" s="1"/>
  <c r="I269" i="2"/>
  <c r="I271" s="1"/>
  <c r="K45" i="1" s="1"/>
  <c r="H269" i="2"/>
  <c r="H271" s="1"/>
  <c r="H45" i="1" s="1"/>
  <c r="I263" i="2"/>
  <c r="K44" i="1" s="1"/>
  <c r="H263" i="2"/>
  <c r="H44" i="1" s="1"/>
  <c r="I248" i="2"/>
  <c r="I250" s="1"/>
  <c r="K43" i="1" s="1"/>
  <c r="I239" i="2"/>
  <c r="I241" s="1"/>
  <c r="K41" i="1" s="1"/>
  <c r="H239" i="2"/>
  <c r="H241" s="1"/>
  <c r="H41" i="1" s="1"/>
  <c r="K32"/>
  <c r="I195" i="2"/>
  <c r="K31" i="1" s="1"/>
  <c r="I179" i="2"/>
  <c r="K30" i="1" s="1"/>
  <c r="H179" i="2"/>
  <c r="H30" i="1" s="1"/>
  <c r="I170" i="2"/>
  <c r="K27" i="1" s="1"/>
  <c r="H170" i="2"/>
  <c r="H27" i="1" s="1"/>
  <c r="I159" i="2"/>
  <c r="K24" i="1" s="1"/>
  <c r="H159" i="2"/>
  <c r="H24" i="1" s="1"/>
  <c r="I151" i="2"/>
  <c r="K23" i="1" s="1"/>
  <c r="H151" i="2"/>
  <c r="H23" i="1" s="1"/>
  <c r="I135" i="2"/>
  <c r="K21" i="1" s="1"/>
  <c r="I120" i="2"/>
  <c r="K18" i="1" s="1"/>
  <c r="H120" i="2"/>
  <c r="H18" i="1" s="1"/>
  <c r="I114" i="2"/>
  <c r="K16" i="1" s="1"/>
  <c r="H114" i="2"/>
  <c r="H16" i="1" s="1"/>
  <c r="I16" i="2"/>
  <c r="K14" i="1" s="1"/>
  <c r="N41" i="4" s="1"/>
  <c r="H16" i="2"/>
  <c r="H14" i="1" s="1"/>
  <c r="M41" i="4" s="1"/>
  <c r="I10" i="2"/>
  <c r="H12" i="4" l="1"/>
  <c r="G12"/>
  <c r="H56" i="1"/>
  <c r="M21" i="4" s="1"/>
  <c r="K56" i="1"/>
  <c r="N21" i="4" s="1"/>
  <c r="K25" i="1"/>
  <c r="H25"/>
  <c r="K33"/>
  <c r="N22" i="4" s="1"/>
  <c r="K48" i="1"/>
  <c r="H246" i="2"/>
  <c r="K95" i="1"/>
  <c r="K98" s="1"/>
  <c r="K102" s="1"/>
  <c r="N25" i="4" s="1"/>
  <c r="I12" l="1"/>
  <c r="H7"/>
  <c r="Q22"/>
  <c r="H14"/>
  <c r="N39"/>
  <c r="H9"/>
  <c r="K57" i="1"/>
  <c r="K108"/>
  <c r="K115" s="1"/>
  <c r="N27" i="4" s="1"/>
  <c r="H248" i="2"/>
  <c r="H250" s="1"/>
  <c r="H43" i="1" s="1"/>
  <c r="H48" s="1"/>
  <c r="H57" s="1"/>
  <c r="H95"/>
  <c r="A74"/>
  <c r="H16" i="4" l="1"/>
  <c r="H15"/>
  <c r="I420" i="2"/>
  <c r="I424" s="1"/>
  <c r="G420"/>
  <c r="K124" i="1"/>
  <c r="I103" i="2"/>
  <c r="I104" s="1"/>
  <c r="I106" s="1"/>
  <c r="I108" s="1"/>
  <c r="H102" s="1"/>
  <c r="H98" i="1"/>
  <c r="H102" l="1"/>
  <c r="H108" s="1"/>
  <c r="M25" i="4"/>
  <c r="K15" i="1"/>
  <c r="K17" s="1"/>
  <c r="G422" i="2"/>
  <c r="K128" i="1" s="1"/>
  <c r="G424" i="2"/>
  <c r="G426" s="1"/>
  <c r="K131" i="1" s="1"/>
  <c r="I422" i="2"/>
  <c r="K129" i="1" s="1"/>
  <c r="I426" i="2"/>
  <c r="K132" i="1" s="1"/>
  <c r="M39" i="4" l="1"/>
  <c r="G9"/>
  <c r="I9" s="1"/>
  <c r="K34" i="1"/>
  <c r="N34" s="1"/>
  <c r="N40" i="4"/>
  <c r="H17" s="1"/>
  <c r="N24"/>
  <c r="H111" i="1"/>
  <c r="H8" i="4" l="1"/>
  <c r="H10"/>
  <c r="H208" i="2"/>
  <c r="H32" i="1" s="1"/>
  <c r="H115"/>
  <c r="H195" i="2"/>
  <c r="H31" i="1" s="1"/>
  <c r="H124" l="1"/>
  <c r="H420" i="2" s="1"/>
  <c r="H424" s="1"/>
  <c r="M27" i="4"/>
  <c r="H33" i="1"/>
  <c r="M22" i="4" s="1"/>
  <c r="F420" i="2" l="1"/>
  <c r="F424" s="1"/>
  <c r="F426" s="1"/>
  <c r="H131" i="1" s="1"/>
  <c r="G16" i="4"/>
  <c r="I16" s="1"/>
  <c r="G15"/>
  <c r="I15" s="1"/>
  <c r="G7"/>
  <c r="I7" s="1"/>
  <c r="G14"/>
  <c r="I14" s="1"/>
  <c r="P22"/>
  <c r="H103" i="2"/>
  <c r="H104" s="1"/>
  <c r="H106" s="1"/>
  <c r="H108" s="1"/>
  <c r="H15" i="1" s="1"/>
  <c r="H17" s="1"/>
  <c r="H426" i="2"/>
  <c r="H132" i="1" s="1"/>
  <c r="H422" i="2"/>
  <c r="H129" i="1" s="1"/>
  <c r="F422" i="2" l="1"/>
  <c r="H128" i="1" s="1"/>
  <c r="M24" i="4"/>
  <c r="M40"/>
  <c r="G17" s="1"/>
  <c r="I17" s="1"/>
  <c r="H34" i="1"/>
  <c r="M34" s="1"/>
  <c r="G8" i="4" l="1"/>
  <c r="I8" s="1"/>
  <c r="G10"/>
  <c r="I10" s="1"/>
  <c r="L57" i="1"/>
</calcChain>
</file>

<file path=xl/sharedStrings.xml><?xml version="1.0" encoding="utf-8"?>
<sst xmlns="http://schemas.openxmlformats.org/spreadsheetml/2006/main" count="677" uniqueCount="491">
  <si>
    <t>PART I — BALANCE SHEET</t>
  </si>
  <si>
    <t>I. EQUITY AND LIABILITIES</t>
  </si>
  <si>
    <t>(a) Share capital</t>
  </si>
  <si>
    <t>(b) Reserves and surplus</t>
  </si>
  <si>
    <t>(b) Deferred tax liabilities (Net)</t>
  </si>
  <si>
    <t>(c) Other Long term liabilities</t>
  </si>
  <si>
    <t>(b) Trade payables</t>
  </si>
  <si>
    <t>(c) Other current liabilities</t>
  </si>
  <si>
    <t>TOTAL</t>
  </si>
  <si>
    <t>II. ASSETS</t>
  </si>
  <si>
    <t>(1) (a) Fixed assets</t>
  </si>
  <si>
    <t>(a) Current investments</t>
  </si>
  <si>
    <t>(b) Inventories</t>
  </si>
  <si>
    <t>(c) Trade receivables</t>
  </si>
  <si>
    <t>(d) Cash and cash equivalents</t>
  </si>
  <si>
    <t>(f) Other current assets</t>
  </si>
  <si>
    <t>PART II – STATEMENT OF PROFIT AND LOSS</t>
  </si>
  <si>
    <t>Cost of materials consumed</t>
  </si>
  <si>
    <t>Finance costs</t>
  </si>
  <si>
    <t>Other expenses</t>
  </si>
  <si>
    <t>Total expenses</t>
  </si>
  <si>
    <t>(2) Deferred tax</t>
  </si>
  <si>
    <t>(1) Basic</t>
  </si>
  <si>
    <t>(2) Diluted</t>
  </si>
  <si>
    <t>Amount</t>
  </si>
  <si>
    <t>Particulars</t>
  </si>
  <si>
    <t>Note No.</t>
  </si>
  <si>
    <t>(1) Shareholders’ funds</t>
  </si>
  <si>
    <t>(3) Non-current liabilities</t>
  </si>
  <si>
    <t>(a) Long-term borrowings</t>
  </si>
  <si>
    <t>(d) Long-term provisions</t>
  </si>
  <si>
    <t>(4) Current liabilities</t>
  </si>
  <si>
    <t>(a) Short-term borrowings</t>
  </si>
  <si>
    <t>(d) Short-term provisions</t>
  </si>
  <si>
    <t>Non-current assets</t>
  </si>
  <si>
    <t>(2) Current assets</t>
  </si>
  <si>
    <t>(e) Short-term loans and advances</t>
  </si>
  <si>
    <t>(c) Money received against share warrants</t>
  </si>
  <si>
    <t>(2) Share application money pending allotment</t>
  </si>
  <si>
    <t xml:space="preserve">      (ii) Intangible assets</t>
  </si>
  <si>
    <t xml:space="preserve">     (iii) Capital work-in-progress</t>
  </si>
  <si>
    <t xml:space="preserve">     (iv) Intangible assets under</t>
  </si>
  <si>
    <t xml:space="preserve">          development</t>
  </si>
  <si>
    <t xml:space="preserve">     (b) Non-current investments</t>
  </si>
  <si>
    <t xml:space="preserve">     (c) Deferred tax assets (net)</t>
  </si>
  <si>
    <t xml:space="preserve">     (d) Long-term loans and advances</t>
  </si>
  <si>
    <t xml:space="preserve">     (e) Other non-current assets</t>
  </si>
  <si>
    <t>Revenue from operations</t>
  </si>
  <si>
    <t>I</t>
  </si>
  <si>
    <t>II</t>
  </si>
  <si>
    <t>Other income</t>
  </si>
  <si>
    <t>III</t>
  </si>
  <si>
    <t>Expenses:</t>
  </si>
  <si>
    <t>Purchases of Stock-in-Trade</t>
  </si>
  <si>
    <t>IV</t>
  </si>
  <si>
    <t>V</t>
  </si>
  <si>
    <t>Exceptional items</t>
  </si>
  <si>
    <t>Extraordinary items</t>
  </si>
  <si>
    <t>Profit/(loss) from discontinuing operations</t>
  </si>
  <si>
    <t>Tax expense of discontinuing operations</t>
  </si>
  <si>
    <t>Profit (Loss) for the period (XI + XIV)</t>
  </si>
  <si>
    <t>Earnings per equity share:</t>
  </si>
  <si>
    <t>VI</t>
  </si>
  <si>
    <t>VIII</t>
  </si>
  <si>
    <t>VII</t>
  </si>
  <si>
    <t>IX</t>
  </si>
  <si>
    <t>X</t>
  </si>
  <si>
    <t>XI</t>
  </si>
  <si>
    <t>XII</t>
  </si>
  <si>
    <t>XIII</t>
  </si>
  <si>
    <t>XIV</t>
  </si>
  <si>
    <t>XV</t>
  </si>
  <si>
    <t>XVI</t>
  </si>
  <si>
    <t>Note No-2 Share Capital</t>
  </si>
  <si>
    <t xml:space="preserve">Authorized Capital </t>
  </si>
  <si>
    <t>Total</t>
  </si>
  <si>
    <t>Issued, Subscribed  &amp; paid Up Capital</t>
  </si>
  <si>
    <t xml:space="preserve">% of Shares </t>
  </si>
  <si>
    <t>No. Of Shares</t>
  </si>
  <si>
    <t>Note No-3 Reserves &amp; Surplus</t>
  </si>
  <si>
    <t>(a) Capital Reserve[A]</t>
  </si>
  <si>
    <t>Opening Balance</t>
  </si>
  <si>
    <t>Add: Transferred during the year</t>
  </si>
  <si>
    <t>Less: Utilized during the year</t>
  </si>
  <si>
    <t>(b) Capital Redemption Reserve [B]</t>
  </si>
  <si>
    <t xml:space="preserve">Opening Balance </t>
  </si>
  <si>
    <t>Less: Utilization during the year</t>
  </si>
  <si>
    <t>Closing Balance [C]</t>
  </si>
  <si>
    <t>(d) Debenture Redemption Reserve [D]</t>
  </si>
  <si>
    <t>(e) Revaluation Reserve [E]</t>
  </si>
  <si>
    <t>(f) Share Options Outstanding Accounts [F]</t>
  </si>
  <si>
    <t>(g) Other Reserves(specify nature) [G]</t>
  </si>
  <si>
    <t>(h)  Surplus in Profit &amp; Loss Statement [H]</t>
  </si>
  <si>
    <t>TOTAL[A+B+C+D+E+F+G+H]</t>
  </si>
  <si>
    <t>Note No-4 Money Received against Share Warrants</t>
  </si>
  <si>
    <t>Money received against Share Warrants</t>
  </si>
  <si>
    <t>Note No-5 Share Application Money pending Allotment</t>
  </si>
  <si>
    <t>Note No-6 Long Term Borrowings</t>
  </si>
  <si>
    <t>(a) Bonds/  Debentures</t>
  </si>
  <si>
    <t xml:space="preserve">(b) Term Loans </t>
  </si>
  <si>
    <t>From Banks</t>
  </si>
  <si>
    <t>From Others</t>
  </si>
  <si>
    <t>(c) Deferred Payment Liabilities</t>
  </si>
  <si>
    <t>(d) Deposits</t>
  </si>
  <si>
    <t>(e) Loans  &amp; Advances from Related Parties</t>
  </si>
  <si>
    <t>(f) Long Term Maturities of Finance Lease obligations</t>
  </si>
  <si>
    <t>Note No-7 Deferred tax Liabilities (Net)</t>
  </si>
  <si>
    <t>Opening Balance b/f</t>
  </si>
  <si>
    <t>Add: Recognized during the year</t>
  </si>
  <si>
    <t>Less: Reversed/ Set Off during the year</t>
  </si>
  <si>
    <t>Note No-8 Other Long Term Liabilities</t>
  </si>
  <si>
    <t>Trade Payables</t>
  </si>
  <si>
    <t>Others</t>
  </si>
  <si>
    <t>Note No-9 Long Term Provisions</t>
  </si>
  <si>
    <t>Provision for Employee Benefits</t>
  </si>
  <si>
    <t>Others (Specify Nature)</t>
  </si>
  <si>
    <t>Note No-10 Short Term Borrowings</t>
  </si>
  <si>
    <t>(a) Loans repayable on demand</t>
  </si>
  <si>
    <t>From Other Parties</t>
  </si>
  <si>
    <t>Note No-11 Trade payables</t>
  </si>
  <si>
    <t>Note No-12 Other Current Liabilities</t>
  </si>
  <si>
    <t>(a) Current maturities of Long Term Debt</t>
  </si>
  <si>
    <t>(c) Interest accrued but not due on borrowings</t>
  </si>
  <si>
    <t>(d) Interest accrued and due on borrowings</t>
  </si>
  <si>
    <t>(e) Income received in advance</t>
  </si>
  <si>
    <t>(f) Unpaid Dividends</t>
  </si>
  <si>
    <t>(h) Unpaid matured deposits and interest accrued thereon</t>
  </si>
  <si>
    <t>(i) Unpaid matured debentures and interest accrued thereon</t>
  </si>
  <si>
    <t>Note No-13 Short Term Provisions</t>
  </si>
  <si>
    <t>Gross Block</t>
  </si>
  <si>
    <t>Depreciation</t>
  </si>
  <si>
    <t>Net Block</t>
  </si>
  <si>
    <t>Note No-15 Capital Work In Progress</t>
  </si>
  <si>
    <t>Add: Expenditure Incurred</t>
  </si>
  <si>
    <t>Less: Assets Capitalization made during the year</t>
  </si>
  <si>
    <t>Note No-16 Intangible Assets under Development</t>
  </si>
  <si>
    <t>Note No-17 Non Current Investments</t>
  </si>
  <si>
    <t>(a) Investment Property</t>
  </si>
  <si>
    <t>(b) Investment in Equity Instruments</t>
  </si>
  <si>
    <t>(c) Investment in Preference Shares</t>
  </si>
  <si>
    <t>(d) Investment in Government or Trust Securities</t>
  </si>
  <si>
    <t>(e) Investment in Debentures or Bonds</t>
  </si>
  <si>
    <t>(f) Investment in Mutual Funds</t>
  </si>
  <si>
    <t>(g) Investment in Partnership Firms</t>
  </si>
  <si>
    <t>Note No-18 Deferred Tax Assets (Net)</t>
  </si>
  <si>
    <t>Note No-19 Long Term Loans &amp; Advances</t>
  </si>
  <si>
    <t>(a) Capital Advances</t>
  </si>
  <si>
    <t>(b) Security Deposits</t>
  </si>
  <si>
    <t>Note No-20 Other Non-Current Assets</t>
  </si>
  <si>
    <t>(i) Long-Term Trade Receivable (Including trade receivable on deferred credit terms)</t>
  </si>
  <si>
    <t>Note No-21 Current Investments</t>
  </si>
  <si>
    <t>(a) Investment in Equity Instruments</t>
  </si>
  <si>
    <t>(b) Investment in Preference Shares</t>
  </si>
  <si>
    <t>(c) Investment in Government or Trust Securities</t>
  </si>
  <si>
    <t>(d) Investment in Debentures or Bonds</t>
  </si>
  <si>
    <t>(e) Investment in Mutual Funds</t>
  </si>
  <si>
    <t>(f) Investment in Partnership Firms</t>
  </si>
  <si>
    <t>Note No-22 Inventories</t>
  </si>
  <si>
    <t>(a) Raw Materials</t>
  </si>
  <si>
    <t>(b) Work-In-Progress</t>
  </si>
  <si>
    <t>(c) Finished Goods</t>
  </si>
  <si>
    <t>(e) Stores &amp; Spares</t>
  </si>
  <si>
    <t>(f) Loose Tools</t>
  </si>
  <si>
    <t>Note No-23 Trade Receivables</t>
  </si>
  <si>
    <t>Note No-24 Cash &amp; Bank Balances</t>
  </si>
  <si>
    <t>(a) Balances with Banks</t>
  </si>
  <si>
    <t>Note No-25 Short Term Loans &amp; Advances</t>
  </si>
  <si>
    <t>Note No-26 Other Current Assets</t>
  </si>
  <si>
    <t>Note No-27 Revenue From Operations</t>
  </si>
  <si>
    <t>(b) Sale of Services</t>
  </si>
  <si>
    <t>(c) Other Operating Revenue</t>
  </si>
  <si>
    <t>Note No-28 Other Income</t>
  </si>
  <si>
    <t>(b) Dividend Income</t>
  </si>
  <si>
    <t>(c) Net Gain /(Loss) on Sale of Investment</t>
  </si>
  <si>
    <t>Note No-29 Cost of  Materials Consumed</t>
  </si>
  <si>
    <t xml:space="preserve">Opening Stock of Raw Materials </t>
  </si>
  <si>
    <t>Add: Purchase of raw Materials</t>
  </si>
  <si>
    <t>Less: Closing Stock of Raw Materials</t>
  </si>
  <si>
    <t>Note No-30 Purchase of Stock In Trade</t>
  </si>
  <si>
    <t>(ii) Contribution to Provident and Other Funds</t>
  </si>
  <si>
    <t>(iii) Expenses on Employeess Stock Option Scheme</t>
  </si>
  <si>
    <t>(iv) Expenses on Employee Stock Purchase Plan</t>
  </si>
  <si>
    <t>(v) Staff Welfare Expenses</t>
  </si>
  <si>
    <t>(a) Interest Expense</t>
  </si>
  <si>
    <t>(b) Other Borrowing Costs</t>
  </si>
  <si>
    <t>(c) Applicable net gain/loss on Forex transactions and translation</t>
  </si>
  <si>
    <t>Audit Fees</t>
  </si>
  <si>
    <t>Company Law Matters</t>
  </si>
  <si>
    <t>Miscellaneous Expenses</t>
  </si>
  <si>
    <t>Name of Director</t>
  </si>
  <si>
    <t xml:space="preserve">Nature of Payment </t>
  </si>
  <si>
    <t>Nature of Payment</t>
  </si>
  <si>
    <t>As Statutory Audit Fees</t>
  </si>
  <si>
    <t>As Tax Audit Fees</t>
  </si>
  <si>
    <t>Disclosure of Relationship</t>
  </si>
  <si>
    <t>Name</t>
  </si>
  <si>
    <t>Relationship</t>
  </si>
  <si>
    <t>Disclosure of Transactions</t>
  </si>
  <si>
    <t>Name of the Party</t>
  </si>
  <si>
    <t>Nature</t>
  </si>
  <si>
    <t>Amount Involved</t>
  </si>
  <si>
    <t>Closing Balance</t>
  </si>
  <si>
    <t>VEENA OMAR</t>
  </si>
  <si>
    <t>ANKIT OMAR</t>
  </si>
  <si>
    <t>ANIL KUMAR OMAR</t>
  </si>
  <si>
    <t>ANSHUL OMAR</t>
  </si>
  <si>
    <t>Intangible Assets</t>
  </si>
  <si>
    <r>
      <t xml:space="preserve">(in </t>
    </r>
    <r>
      <rPr>
        <i/>
        <sz val="11"/>
        <color theme="1"/>
        <rFont val="Rupee Foradian"/>
        <family val="2"/>
      </rPr>
      <t>`</t>
    </r>
    <r>
      <rPr>
        <i/>
        <sz val="11"/>
        <color theme="1"/>
        <rFont val="Arial"/>
        <family val="2"/>
      </rPr>
      <t>)</t>
    </r>
  </si>
  <si>
    <t>As per our report of even date,</t>
  </si>
  <si>
    <t>Chartered Accountants</t>
  </si>
  <si>
    <t xml:space="preserve"> </t>
  </si>
  <si>
    <t>Director</t>
  </si>
  <si>
    <t>For and on behalf of the Board,</t>
  </si>
  <si>
    <t>DIN No.: 06838867</t>
  </si>
  <si>
    <t>Place : Kanpur</t>
  </si>
  <si>
    <t>Share Application Money pending Allotment</t>
  </si>
  <si>
    <t>(a) Sale of Products</t>
  </si>
  <si>
    <t>Payments to Auditor:</t>
  </si>
  <si>
    <t>Bank Charges</t>
  </si>
  <si>
    <t>Professional Charges</t>
  </si>
  <si>
    <t>Website/Domain Charges</t>
  </si>
  <si>
    <t>ROC Expenses</t>
  </si>
  <si>
    <t>NIL</t>
  </si>
  <si>
    <t>Managing Director</t>
  </si>
  <si>
    <t>Others:</t>
  </si>
  <si>
    <t>Audit Fee Payable</t>
  </si>
  <si>
    <t>ROC Expenses Payable</t>
  </si>
  <si>
    <t>Impairment Loss recognized/ reversed(-)</t>
  </si>
  <si>
    <t>Adjustment for Deletions</t>
  </si>
  <si>
    <t>Oustanding for a period exceeding 6 months</t>
  </si>
  <si>
    <t>Amount
Involved</t>
  </si>
  <si>
    <t>Notes on Accounts for the year ended 31/03/2017</t>
  </si>
  <si>
    <t>(c) Deposits</t>
  </si>
  <si>
    <t>(b) Current maturities of finance lease obligations</t>
  </si>
  <si>
    <t>(g) Application money received for allotment of securities and due for refund and interest accrued thereon</t>
  </si>
  <si>
    <t>NAINA OMAR</t>
  </si>
  <si>
    <t>CIN:</t>
  </si>
  <si>
    <t>Anshul Omar</t>
  </si>
  <si>
    <t>Relative of Director</t>
  </si>
  <si>
    <t>Freight &amp; Insurance</t>
  </si>
  <si>
    <t>(b) Loans &amp; Advances from Related Parties (Loan from Directors)</t>
  </si>
  <si>
    <t xml:space="preserve">(d) Other Loans &amp; Advances </t>
  </si>
  <si>
    <t>Sale of Goods</t>
  </si>
  <si>
    <t>Additions</t>
  </si>
  <si>
    <t>Acquisitions</t>
  </si>
  <si>
    <t>Deletions</t>
  </si>
  <si>
    <t>Other Adjustments</t>
  </si>
  <si>
    <t>For the year</t>
  </si>
  <si>
    <t>Add: Direct Cost attributable to purchases (Freight)</t>
  </si>
  <si>
    <t>Under the Micro Small &amp; Medium Enterprise Development Act 2006 which came into force on October 2, 2006 there are certain disclosures required to be made relating to Micro Small and Medium Enterprise. The Management is of the opinion that there were no transactions during the relevant financial year that require disclosures under the MSMED Act 2006.</t>
  </si>
  <si>
    <t>Directors Remuneration</t>
  </si>
  <si>
    <t>There are no reportable contingent liabilities as at the year end.</t>
  </si>
  <si>
    <t xml:space="preserve">a director who was later on reimbursed by the company in INR. </t>
  </si>
  <si>
    <t>Add: Profit after tax/Loss transferred from Statement of Profit &amp; Loss</t>
  </si>
  <si>
    <t>(a) Interest Income (For other than a Financing Company) - Interest on Income Tax Refund</t>
  </si>
  <si>
    <t>(d) Other Non Operating Income (Net of Directly Attributable Expenses) - Reversal of Depreciation</t>
  </si>
  <si>
    <t>Round Off</t>
  </si>
  <si>
    <t xml:space="preserve">During the year the company incurred expenditure in foreign currency in respect to Website Domain Hosting and Domain Renewal charges </t>
  </si>
  <si>
    <t xml:space="preserve">which were payable to the entities having establishment outside India. The payment to these entities were made from the credit/debit card of </t>
  </si>
  <si>
    <t>Amount in (Rs.) as at 31/03/2021</t>
  </si>
  <si>
    <t>As at 31/03/2021</t>
  </si>
  <si>
    <t>Partner</t>
  </si>
  <si>
    <t>Anil Kumar Omar</t>
  </si>
  <si>
    <t>(1) Current tax</t>
  </si>
  <si>
    <t>Balance Sheet as at 31.03.2022</t>
  </si>
  <si>
    <t>Figures as at the end of current reporting period on 31.03.2022</t>
  </si>
  <si>
    <t>Figures as at the end of previous reporting period on 31.03.2021</t>
  </si>
  <si>
    <t>Profit and loss statement for the year ended 31.03.2022</t>
  </si>
  <si>
    <t>10,000 (31/03/2021:10000) Equity Shares of Rs.10/- par value</t>
  </si>
  <si>
    <t>10,000 (31/03/2021:10000) Equity Shares of Rs.10/- par value, fully paid up</t>
  </si>
  <si>
    <t>[Out of above --- Equity Shares of Rs.10/- each fully paid up were issued in the year 2014 for consideration other than cash]</t>
  </si>
  <si>
    <t>Amount in (Rs.) as at 31/03/2022</t>
  </si>
  <si>
    <t>Reconciliation of the Shares outstanding at the beginning and at the end of the reporting period</t>
  </si>
  <si>
    <t>Equity Shares</t>
  </si>
  <si>
    <t>At the beginning of the period</t>
  </si>
  <si>
    <t>Issued during the Period</t>
  </si>
  <si>
    <t>Redeemed or bought back during the period</t>
  </si>
  <si>
    <t>Outstanding at end of the period
                                                                                                                                                                                                                                                                Outstanding at end of the period</t>
  </si>
  <si>
    <t>-</t>
  </si>
  <si>
    <t>Right, Preferences and Restriction attached to shares</t>
  </si>
  <si>
    <t>Equity shares</t>
  </si>
  <si>
    <t xml:space="preserve">The company has only one class of Equity having a par value Rs. 10.00 per share. Each shareholder is eligible for one vote per share held. </t>
  </si>
  <si>
    <t xml:space="preserve">The dividend proposed by the board of directors is subject to the approval of the shareholders in ensuing Annual General Meeting, except in </t>
  </si>
  <si>
    <t xml:space="preserve">case of interim dividend. In the event of liquidation, the Equity shareholders are eligible to receive the remaining assets of the company after </t>
  </si>
  <si>
    <t>distribution of all preferential amounts, in proportion to their shareholding.</t>
  </si>
  <si>
    <t>Disclosures of Shareholders holding more than 5% shares in the Company</t>
  </si>
  <si>
    <t>Name of Shareholders</t>
  </si>
  <si>
    <t>Type of Share</t>
  </si>
  <si>
    <t>Total:</t>
  </si>
  <si>
    <t>(c) Securities Premium Account [C]</t>
  </si>
  <si>
    <t>Less: Deletion during the year</t>
  </si>
  <si>
    <t>(A) Micro Enterprises and Small Enterprises</t>
  </si>
  <si>
    <t>(B) Others:</t>
  </si>
  <si>
    <t xml:space="preserve">   Sundry Creditors for Goods</t>
  </si>
  <si>
    <t>Accounting Charges Payable</t>
  </si>
  <si>
    <t>Professional Fee Payable</t>
  </si>
  <si>
    <t>(j) Other Payables:</t>
  </si>
  <si>
    <t>As at 31/03/2022</t>
  </si>
  <si>
    <t>Own Assets - 
Scanner
(Useful Life: 5 years)</t>
  </si>
  <si>
    <t>Own Assets - 
Computer &amp; Computer Parts
(Useful Life: 3 years)</t>
  </si>
  <si>
    <t>General Notes :</t>
  </si>
  <si>
    <t xml:space="preserve">   No depreciation if remaining useful life is negative or zero.</t>
  </si>
  <si>
    <t xml:space="preserve">   Depreciation is calculated on pro-rata basis in case assets is purchased/sold during current F.Y.</t>
  </si>
  <si>
    <t>Note No-14 Property, Plant &amp; Equipment and Intangible Assets</t>
  </si>
  <si>
    <t>Property, Plant &amp; Equipment</t>
  </si>
  <si>
    <t>(h) Other Non-Current Investments</t>
  </si>
  <si>
    <t xml:space="preserve">(c) Loans &amp; Advances to Related Parties </t>
  </si>
  <si>
    <t xml:space="preserve">(ii) Others </t>
  </si>
  <si>
    <t>(g) Other Non-Current Investments</t>
  </si>
  <si>
    <t>(d) Stock In Trade</t>
  </si>
  <si>
    <t>(g) Others</t>
  </si>
  <si>
    <t xml:space="preserve">              State Bank of India</t>
  </si>
  <si>
    <t>(b) Cash in Hand</t>
  </si>
  <si>
    <t xml:space="preserve">    TDS receivable A.Y. 2022-23</t>
  </si>
  <si>
    <t xml:space="preserve">    GST receivable</t>
  </si>
  <si>
    <t>Purchases of Stock In Trade</t>
  </si>
  <si>
    <t>(Valued at cost or NRV unless otherwise stated)</t>
  </si>
  <si>
    <t>Note No-31 Employee Benefit Expenses</t>
  </si>
  <si>
    <t xml:space="preserve">Note No-32 Finance Cost </t>
  </si>
  <si>
    <t>Note No-33 Other Expenses</t>
  </si>
  <si>
    <t>Accounting Expenses</t>
  </si>
  <si>
    <t>Travelling Expenses</t>
  </si>
  <si>
    <t>Courier and Postage</t>
  </si>
  <si>
    <t xml:space="preserve">Also, during the year, the company provided technical &amp; scientific service to a company in United States and received consideration in foreign </t>
  </si>
  <si>
    <t>currency (USD), remitted via PayPal in INR, for the service provided.</t>
  </si>
  <si>
    <t xml:space="preserve">Details of Loans or Advances in the nature of loans are granted to promoters, directors, KMPs and the related parties (as defined under </t>
  </si>
  <si>
    <t>Companies Act, 2013,) either severally or jointly with any other person, that are repayable on demand.</t>
  </si>
  <si>
    <t>(Without specifying any terms or period of repayment)</t>
  </si>
  <si>
    <t>Percentage</t>
  </si>
  <si>
    <t xml:space="preserve">Current Year </t>
  </si>
  <si>
    <t>Previous Year</t>
  </si>
  <si>
    <t>Type of Borrower</t>
  </si>
  <si>
    <t>Note No-34 Earnings per Share</t>
  </si>
  <si>
    <t>Note No-35(a) Particulars of payments made to Directors</t>
  </si>
  <si>
    <t>Note No-35(b) Particulars of payments made to Auditor</t>
  </si>
  <si>
    <t>Note No-36 Related Party Disclosures</t>
  </si>
  <si>
    <t>Note No-37 Segmental Results</t>
  </si>
  <si>
    <t>Note No-38 Disclosures under the MSMED Act, 2006</t>
  </si>
  <si>
    <t>Note No-39 Foreign Currency Transactions</t>
  </si>
  <si>
    <t>Note No-40 Contingent Liabilities</t>
  </si>
  <si>
    <t>Note No-41 Loans and Advances from Directors/Promoters</t>
  </si>
  <si>
    <t>Before Extraordinary Items</t>
  </si>
  <si>
    <t>After Extraordinary Items</t>
  </si>
  <si>
    <t>Basic</t>
  </si>
  <si>
    <t>Profit after tax (A)</t>
  </si>
  <si>
    <t>Weighted average number of shares outstanding (B)
(B)</t>
  </si>
  <si>
    <t>Basic EPS (A / B)</t>
  </si>
  <si>
    <t>Diluted</t>
  </si>
  <si>
    <t xml:space="preserve">      (A) Micro enterprises and small enterprises</t>
  </si>
  <si>
    <t xml:space="preserve">      (B) Others</t>
  </si>
  <si>
    <t>The Notes referred to above are an integral part of the financial statements.</t>
  </si>
  <si>
    <t>Less: Excise Duty</t>
  </si>
  <si>
    <t>Net Sales</t>
  </si>
  <si>
    <t>Total Income (I + II)</t>
  </si>
  <si>
    <t>Changes in inventories</t>
  </si>
  <si>
    <t>Profit before exceptional, extraordinary and prior period items and tax (III - IV)</t>
  </si>
  <si>
    <t>Profit before extraordinary and prior period items and tax (V - VI)</t>
  </si>
  <si>
    <t>XVII</t>
  </si>
  <si>
    <t>Tax expenses:</t>
  </si>
  <si>
    <t>(3) Excess/short provision relating earlier year tax</t>
  </si>
  <si>
    <t xml:space="preserve">Employee benefit expenses </t>
  </si>
  <si>
    <t>Depreciation and amortization expenses</t>
  </si>
  <si>
    <t>Profit before tax (VII - VIII - IX)</t>
  </si>
  <si>
    <t>Profit/(loss) from Discontinuing operations (after tax) (XIII-XIV)</t>
  </si>
  <si>
    <t xml:space="preserve">             Before Extraordinary Items</t>
  </si>
  <si>
    <t>Profit/(loss) for the period from continuing operations (X-XI)</t>
  </si>
  <si>
    <t>The previous year figures have been regrouped / reclassified, wherever necessary to confirm to the current year presentation.</t>
  </si>
  <si>
    <t>(g) Other Loans &amp; Advances</t>
  </si>
  <si>
    <t>Director Remuneration Payable</t>
  </si>
  <si>
    <t xml:space="preserve">    Domain Renewal Charges (Prepaid)</t>
  </si>
  <si>
    <t>Face value per share</t>
  </si>
  <si>
    <t>GST</t>
  </si>
  <si>
    <t>FY 2020-2021</t>
  </si>
  <si>
    <t>FY 2021-2022</t>
  </si>
  <si>
    <t xml:space="preserve">      (i) Property, Plant and Equipment</t>
  </si>
  <si>
    <t>Prior period items</t>
  </si>
  <si>
    <t xml:space="preserve">             After Extraordinary Adjustment</t>
  </si>
  <si>
    <t>Date  :  26/08/2022</t>
  </si>
  <si>
    <t>Equity [NV: 10.00 ]</t>
  </si>
  <si>
    <t>Provision For Taxation</t>
  </si>
  <si>
    <t>A</t>
  </si>
  <si>
    <t>B</t>
  </si>
  <si>
    <t xml:space="preserve">Disclosure of Shares held by the promoter at the end of the year </t>
  </si>
  <si>
    <t xml:space="preserve">     GST Payable</t>
  </si>
  <si>
    <t>Unsecured, considered good</t>
  </si>
  <si>
    <t xml:space="preserve">(a) Prepaid expenses </t>
  </si>
  <si>
    <t xml:space="preserve">(b)Balances with government authorities </t>
  </si>
  <si>
    <t xml:space="preserve">(i) Salaries &amp; Wages: </t>
  </si>
  <si>
    <t xml:space="preserve">          Director Remuneration</t>
  </si>
  <si>
    <t>26.12 Accounting Ratios</t>
  </si>
  <si>
    <t>Sr. No.</t>
  </si>
  <si>
    <t>Ratio</t>
  </si>
  <si>
    <t>Meaurement</t>
  </si>
  <si>
    <t>Numerator</t>
  </si>
  <si>
    <t>Denominator</t>
  </si>
  <si>
    <t>% variance</t>
  </si>
  <si>
    <t>reason for  variance in excess of 25%</t>
  </si>
  <si>
    <t>Current Ratio</t>
  </si>
  <si>
    <t>in Times</t>
  </si>
  <si>
    <t>Current Assets</t>
  </si>
  <si>
    <t>Current Liabilities</t>
  </si>
  <si>
    <t>Debt Equity Ratio</t>
  </si>
  <si>
    <t>Total Debt</t>
  </si>
  <si>
    <t>Total Equity</t>
  </si>
  <si>
    <t>C</t>
  </si>
  <si>
    <t>Debt Service Coverage Ratio</t>
  </si>
  <si>
    <t>Profit Before Exceptional Items &amp; Tax + Interest Expense + Depreciation &amp; amortisation- Current Tax Expense</t>
  </si>
  <si>
    <t>Interest Expense+ scheduled principal repayment of long term debt and lease liability during the period</t>
  </si>
  <si>
    <t>D</t>
  </si>
  <si>
    <t>Return On Equity (ROE)</t>
  </si>
  <si>
    <t>in Percentage</t>
  </si>
  <si>
    <t>Net Profits after taxes (including continuing and discontinuing operations)- Interest on Perpetual Securities</t>
  </si>
  <si>
    <t>Average Shareholders' Equity</t>
  </si>
  <si>
    <t>E</t>
  </si>
  <si>
    <t>Inventory Turnover Ratio</t>
  </si>
  <si>
    <t>Cost of Goods Sold</t>
  </si>
  <si>
    <t xml:space="preserve">Average Inventories </t>
  </si>
  <si>
    <t>F</t>
  </si>
  <si>
    <t>Trade Receivable Turnover Ratio</t>
  </si>
  <si>
    <t>Average Trade Receivables</t>
  </si>
  <si>
    <t>G</t>
  </si>
  <si>
    <t>Trade Payable Turnover Ratio</t>
  </si>
  <si>
    <t>Average Trade Payables</t>
  </si>
  <si>
    <t>H</t>
  </si>
  <si>
    <t>Net Capital Turnover Ratio</t>
  </si>
  <si>
    <t>Working Capital</t>
  </si>
  <si>
    <t>Net Profit Ratio (including exceptional items)</t>
  </si>
  <si>
    <t>Net Profits after taxes (including exceptional items)</t>
  </si>
  <si>
    <t>J</t>
  </si>
  <si>
    <t>Net Profit Ratio (excluding exceptional items)</t>
  </si>
  <si>
    <t>Net Profits after taxes (excluding exceptional items)</t>
  </si>
  <si>
    <t>K</t>
  </si>
  <si>
    <t>Return on Capital Employed</t>
  </si>
  <si>
    <t>Earning Before Interest and Taxes</t>
  </si>
  <si>
    <t>Capital Employed</t>
  </si>
  <si>
    <t>L</t>
  </si>
  <si>
    <t>Return on Investment</t>
  </si>
  <si>
    <t>Income Generated from Investments</t>
  </si>
  <si>
    <t>Average Investments</t>
  </si>
  <si>
    <t>where,</t>
  </si>
  <si>
    <t>a</t>
  </si>
  <si>
    <t>b</t>
  </si>
  <si>
    <t>c</t>
  </si>
  <si>
    <t>d</t>
  </si>
  <si>
    <t>e</t>
  </si>
  <si>
    <t>f</t>
  </si>
  <si>
    <t>g</t>
  </si>
  <si>
    <t>h</t>
  </si>
  <si>
    <t>i</t>
  </si>
  <si>
    <t>j</t>
  </si>
  <si>
    <t>m</t>
  </si>
  <si>
    <t>n</t>
  </si>
  <si>
    <t>k</t>
  </si>
  <si>
    <t>p</t>
  </si>
  <si>
    <t>q</t>
  </si>
  <si>
    <t>l</t>
  </si>
  <si>
    <t>o</t>
  </si>
  <si>
    <t>Current Liabilties</t>
  </si>
  <si>
    <t>Debt</t>
  </si>
  <si>
    <t>Shareholders' Fund</t>
  </si>
  <si>
    <t>EBITDA</t>
  </si>
  <si>
    <t>Interest</t>
  </si>
  <si>
    <t>Net Profit after tax</t>
  </si>
  <si>
    <t>Inventory at the end</t>
  </si>
  <si>
    <t>Inventory at the beginning</t>
  </si>
  <si>
    <t>Average Inventory</t>
  </si>
  <si>
    <t>Gross Sales</t>
  </si>
  <si>
    <t>Trade Receivables at the end</t>
  </si>
  <si>
    <t>Trade Receivables at the begin</t>
  </si>
  <si>
    <t>Trade Payables at the end</t>
  </si>
  <si>
    <t>Trade Payables at the begin</t>
  </si>
  <si>
    <t>EBIT</t>
  </si>
  <si>
    <t>Share capital</t>
  </si>
  <si>
    <t xml:space="preserve">Interest Income </t>
  </si>
  <si>
    <t>average Investments</t>
  </si>
  <si>
    <t>Increased due to  Sales realised and  Bank balance increased</t>
  </si>
  <si>
    <t>NA</t>
  </si>
  <si>
    <t>Increased Due to Increased sales and Revenue</t>
  </si>
  <si>
    <t>Decrease Due to Indirect expenses increased during the year</t>
  </si>
  <si>
    <t>Note 42 Additional information to the financial statements</t>
  </si>
  <si>
    <t xml:space="preserve"> XXXXXXXXXXXXXXXXXXPrivate Limited</t>
  </si>
  <si>
    <t>XXXXXXXXXXXXXXXXX</t>
  </si>
  <si>
    <t>M/s XXXXXXXXXXXXXXXs Pvt. Ltd.</t>
  </si>
  <si>
    <t>DIN No.: X</t>
  </si>
  <si>
    <t xml:space="preserve">Membership No.  </t>
  </si>
  <si>
    <t>Firm Reg. No.:-</t>
  </si>
  <si>
    <t>For XXXXXXXXXXXXX ASSOCIATES</t>
  </si>
  <si>
    <t>XXXXXX</t>
  </si>
  <si>
    <t>M/s XXXXXXXXXXXogies Pvt. Ltd.</t>
  </si>
  <si>
    <t xml:space="preserve">Firm Reg. No.:- </t>
  </si>
  <si>
    <t>For XXXXXXXXXXX&amp; ASSOCIATES</t>
  </si>
</sst>
</file>

<file path=xl/styles.xml><?xml version="1.0" encoding="utf-8"?>
<styleSheet xmlns="http://schemas.openxmlformats.org/spreadsheetml/2006/main">
  <numFmts count="5">
    <numFmt numFmtId="43" formatCode="_-* #,##0.00_-;\-* #,##0.00_-;_-* &quot;-&quot;??_-;_-@_-"/>
    <numFmt numFmtId="164" formatCode="_(* #,##0.00_);_(* \(#,##0.00\);_(* &quot;-&quot;??_);_(@_)"/>
    <numFmt numFmtId="165" formatCode="_ * #,##0.00_ ;_ * \-#,##0.00_ ;_ * &quot;-&quot;??_ ;_ @_ "/>
    <numFmt numFmtId="166" formatCode="\:"/>
    <numFmt numFmtId="167" formatCode="_ * #,##0.00_)\ _$_ ;_ * \(#,##0.00\)\ _$_ ;_ * &quot;-&quot;??_)\ _$_ ;_ @_ "/>
  </numFmts>
  <fonts count="32">
    <font>
      <sz val="11"/>
      <color theme="1"/>
      <name val="Calibri"/>
      <family val="2"/>
      <scheme val="minor"/>
    </font>
    <font>
      <b/>
      <sz val="11"/>
      <color theme="1"/>
      <name val="Arial"/>
      <family val="2"/>
    </font>
    <font>
      <sz val="11"/>
      <color theme="1"/>
      <name val="Arial"/>
      <family val="2"/>
    </font>
    <font>
      <i/>
      <sz val="11"/>
      <color theme="1"/>
      <name val="Arial"/>
      <family val="2"/>
    </font>
    <font>
      <sz val="11"/>
      <color theme="1"/>
      <name val="Calibri"/>
      <family val="2"/>
      <scheme val="minor"/>
    </font>
    <font>
      <b/>
      <i/>
      <sz val="11"/>
      <color theme="1"/>
      <name val="Arial"/>
      <family val="2"/>
    </font>
    <font>
      <b/>
      <i/>
      <sz val="12"/>
      <color rgb="FF000000"/>
      <name val="Arial"/>
      <family val="2"/>
    </font>
    <font>
      <sz val="9"/>
      <color theme="1"/>
      <name val="Book Antiqua"/>
      <family val="1"/>
    </font>
    <font>
      <i/>
      <sz val="11"/>
      <color theme="1"/>
      <name val="Rupee Foradian"/>
      <family val="2"/>
    </font>
    <font>
      <sz val="11"/>
      <name val="Arial"/>
      <family val="2"/>
    </font>
    <font>
      <b/>
      <sz val="11"/>
      <name val="Arial"/>
      <family val="2"/>
    </font>
    <font>
      <u/>
      <sz val="11"/>
      <color theme="10"/>
      <name val="Calibri"/>
      <family val="2"/>
    </font>
    <font>
      <sz val="11"/>
      <color theme="10"/>
      <name val="Calibri"/>
      <family val="2"/>
    </font>
    <font>
      <b/>
      <sz val="11"/>
      <color theme="1"/>
      <name val="Book Antiqua"/>
      <family val="1"/>
    </font>
    <font>
      <sz val="11"/>
      <color theme="1"/>
      <name val="Book Antiqua"/>
      <family val="1"/>
    </font>
    <font>
      <sz val="10"/>
      <color theme="1"/>
      <name val="Book Antiqua"/>
      <family val="1"/>
    </font>
    <font>
      <sz val="11"/>
      <name val="Book Antiqua"/>
      <family val="1"/>
    </font>
    <font>
      <b/>
      <sz val="11"/>
      <name val="Book Antiqua"/>
      <family val="1"/>
    </font>
    <font>
      <sz val="11"/>
      <color rgb="FFFF0000"/>
      <name val="Book Antiqua"/>
      <family val="1"/>
    </font>
    <font>
      <b/>
      <sz val="11"/>
      <color rgb="FFFF0000"/>
      <name val="Book Antiqua"/>
      <family val="1"/>
    </font>
    <font>
      <b/>
      <sz val="9"/>
      <color theme="1"/>
      <name val="Book Antiqua"/>
      <family val="1"/>
    </font>
    <font>
      <b/>
      <sz val="10"/>
      <color theme="1"/>
      <name val="Book Antiqua"/>
      <family val="1"/>
    </font>
    <font>
      <sz val="11"/>
      <name val="Calibri"/>
      <family val="2"/>
      <scheme val="minor"/>
    </font>
    <font>
      <b/>
      <sz val="11"/>
      <color theme="1"/>
      <name val="Calibri"/>
      <family val="2"/>
      <scheme val="minor"/>
    </font>
    <font>
      <sz val="10"/>
      <name val="Arial"/>
      <family val="2"/>
    </font>
    <font>
      <sz val="10"/>
      <color indexed="8"/>
      <name val="Arial"/>
      <family val="2"/>
    </font>
    <font>
      <u/>
      <sz val="11"/>
      <color theme="1"/>
      <name val="Book Antiqua"/>
      <family val="1"/>
    </font>
    <font>
      <b/>
      <sz val="10"/>
      <color indexed="8"/>
      <name val="Arial"/>
      <family val="2"/>
    </font>
    <font>
      <b/>
      <sz val="11"/>
      <color theme="1"/>
      <name val="Arial Narrow"/>
      <family val="2"/>
    </font>
    <font>
      <sz val="11"/>
      <color theme="1"/>
      <name val="Arial Narrow"/>
      <family val="2"/>
    </font>
    <font>
      <sz val="11"/>
      <color indexed="8"/>
      <name val="Calibri"/>
      <family val="2"/>
    </font>
    <font>
      <sz val="10"/>
      <color theme="1"/>
      <name val="Arial"/>
      <family val="2"/>
    </font>
  </fonts>
  <fills count="3">
    <fill>
      <patternFill patternType="none"/>
    </fill>
    <fill>
      <patternFill patternType="gray125"/>
    </fill>
    <fill>
      <patternFill patternType="solid">
        <fgColor rgb="FFFFFF0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style="double">
        <color indexed="64"/>
      </bottom>
      <diagonal/>
    </border>
    <border>
      <left/>
      <right/>
      <top/>
      <bottom style="double">
        <color indexed="64"/>
      </bottom>
      <diagonal/>
    </border>
    <border>
      <left style="thin">
        <color indexed="64"/>
      </left>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s>
  <cellStyleXfs count="71">
    <xf numFmtId="0" fontId="0" fillId="0" borderId="0"/>
    <xf numFmtId="164" fontId="4" fillId="0" borderId="0" applyFont="0" applyFill="0" applyBorder="0" applyAlignment="0" applyProtection="0"/>
    <xf numFmtId="0" fontId="11" fillId="0" borderId="0" applyNumberFormat="0" applyFill="0" applyBorder="0" applyAlignment="0" applyProtection="0">
      <alignment vertical="top"/>
      <protection locked="0"/>
    </xf>
    <xf numFmtId="167" fontId="30" fillId="0" borderId="0" applyFont="0" applyFill="0" applyBorder="0" applyAlignment="0" applyProtection="0"/>
    <xf numFmtId="9" fontId="30" fillId="0" borderId="0" applyFont="0" applyFill="0" applyBorder="0" applyAlignment="0" applyProtection="0"/>
    <xf numFmtId="166" fontId="24" fillId="0" borderId="0" applyFont="0" applyFill="0" applyBorder="0" applyAlignment="0" applyProtection="0"/>
    <xf numFmtId="164" fontId="24" fillId="0" borderId="0" applyFont="0" applyFill="0" applyBorder="0" applyAlignment="0" applyProtection="0"/>
    <xf numFmtId="165" fontId="30" fillId="0" borderId="0" applyFont="0" applyFill="0" applyBorder="0" applyAlignment="0" applyProtection="0"/>
    <xf numFmtId="165" fontId="30" fillId="0" borderId="0" applyFont="0" applyFill="0" applyBorder="0" applyAlignment="0" applyProtection="0"/>
    <xf numFmtId="0" fontId="11" fillId="0" borderId="0" applyNumberFormat="0" applyFill="0" applyBorder="0" applyAlignment="0" applyProtection="0">
      <alignment vertical="top"/>
      <protection locked="0"/>
    </xf>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4" fillId="0" borderId="0"/>
    <xf numFmtId="0" fontId="4" fillId="0" borderId="0"/>
    <xf numFmtId="0" fontId="4" fillId="0" borderId="0"/>
    <xf numFmtId="0" fontId="4" fillId="0" borderId="0"/>
    <xf numFmtId="0" fontId="24" fillId="0" borderId="0"/>
    <xf numFmtId="0" fontId="2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30" fillId="0" borderId="0" applyFont="0" applyFill="0" applyBorder="0" applyAlignment="0" applyProtection="0"/>
  </cellStyleXfs>
  <cellXfs count="365">
    <xf numFmtId="0" fontId="0" fillId="0" borderId="0" xfId="0"/>
    <xf numFmtId="0" fontId="2" fillId="0" borderId="0" xfId="0" applyFont="1"/>
    <xf numFmtId="0" fontId="2" fillId="0" borderId="0" xfId="0" applyFont="1" applyBorder="1"/>
    <xf numFmtId="0" fontId="2" fillId="0" borderId="3" xfId="0" applyFont="1" applyBorder="1"/>
    <xf numFmtId="0" fontId="1" fillId="0" borderId="0" xfId="0" applyFont="1" applyBorder="1"/>
    <xf numFmtId="0" fontId="3" fillId="0" borderId="0" xfId="0" applyFont="1" applyBorder="1"/>
    <xf numFmtId="0" fontId="2" fillId="0" borderId="0" xfId="0" applyFont="1" applyBorder="1" applyAlignment="1">
      <alignment vertical="top" wrapText="1"/>
    </xf>
    <xf numFmtId="0" fontId="2" fillId="0" borderId="0" xfId="0" applyFont="1" applyBorder="1" applyAlignment="1">
      <alignment horizontal="center"/>
    </xf>
    <xf numFmtId="0" fontId="2" fillId="0" borderId="0" xfId="0" applyFont="1" applyBorder="1" applyAlignment="1">
      <alignment horizontal="left"/>
    </xf>
    <xf numFmtId="164" fontId="2" fillId="0" borderId="0" xfId="1" applyFont="1" applyBorder="1"/>
    <xf numFmtId="0" fontId="5" fillId="0" borderId="0" xfId="0" applyFont="1" applyBorder="1"/>
    <xf numFmtId="0" fontId="6" fillId="0" borderId="0" xfId="0" applyFont="1" applyBorder="1"/>
    <xf numFmtId="164" fontId="2" fillId="0" borderId="0" xfId="0" applyNumberFormat="1" applyFont="1"/>
    <xf numFmtId="0" fontId="2" fillId="0" borderId="0" xfId="0" applyFont="1" applyAlignment="1"/>
    <xf numFmtId="0" fontId="9" fillId="0" borderId="0" xfId="0" applyFont="1" applyBorder="1" applyAlignment="1"/>
    <xf numFmtId="0" fontId="9" fillId="0" borderId="0" xfId="0" applyFont="1" applyFill="1" applyBorder="1"/>
    <xf numFmtId="0" fontId="9" fillId="0" borderId="0" xfId="0" applyFont="1"/>
    <xf numFmtId="0" fontId="9" fillId="0" borderId="0" xfId="0" applyFont="1" applyAlignment="1">
      <alignment horizontal="center"/>
    </xf>
    <xf numFmtId="2" fontId="9" fillId="0" borderId="0" xfId="0" applyNumberFormat="1" applyFont="1" applyAlignment="1"/>
    <xf numFmtId="0" fontId="10" fillId="0" borderId="0" xfId="0" applyFont="1" applyAlignment="1"/>
    <xf numFmtId="0" fontId="9" fillId="0" borderId="0" xfId="0" applyFont="1" applyAlignment="1">
      <alignment horizontal="left"/>
    </xf>
    <xf numFmtId="0" fontId="10" fillId="0" borderId="0" xfId="0" applyFont="1" applyAlignment="1">
      <alignment horizontal="center"/>
    </xf>
    <xf numFmtId="2" fontId="10" fillId="0" borderId="0" xfId="0" applyNumberFormat="1" applyFont="1" applyAlignment="1">
      <alignment horizontal="left"/>
    </xf>
    <xf numFmtId="2" fontId="10" fillId="0" borderId="0" xfId="0" applyNumberFormat="1" applyFont="1" applyAlignment="1">
      <alignment horizontal="center"/>
    </xf>
    <xf numFmtId="0" fontId="10" fillId="0" borderId="0" xfId="0" applyFont="1"/>
    <xf numFmtId="164" fontId="2" fillId="0" borderId="0" xfId="1" applyFont="1" applyBorder="1" applyAlignment="1">
      <alignment horizontal="center" vertical="center"/>
    </xf>
    <xf numFmtId="0" fontId="2" fillId="0" borderId="0" xfId="0" applyFont="1" applyBorder="1" applyAlignment="1">
      <alignment horizontal="center"/>
    </xf>
    <xf numFmtId="0" fontId="2" fillId="0" borderId="0" xfId="0" applyFont="1" applyBorder="1" applyAlignment="1">
      <alignment horizontal="left"/>
    </xf>
    <xf numFmtId="0" fontId="1" fillId="0" borderId="0" xfId="0" applyFont="1" applyBorder="1" applyAlignment="1">
      <alignment horizontal="left"/>
    </xf>
    <xf numFmtId="0" fontId="1" fillId="0" borderId="11" xfId="0" applyFont="1" applyBorder="1" applyAlignment="1">
      <alignment horizontal="center"/>
    </xf>
    <xf numFmtId="164" fontId="2" fillId="0" borderId="0" xfId="1" applyFont="1" applyBorder="1" applyAlignment="1">
      <alignment vertical="center"/>
    </xf>
    <xf numFmtId="0" fontId="9" fillId="0" borderId="0" xfId="0" applyFont="1" applyBorder="1"/>
    <xf numFmtId="0" fontId="9" fillId="0" borderId="0" xfId="0" applyFont="1" applyBorder="1" applyAlignment="1">
      <alignment horizontal="center"/>
    </xf>
    <xf numFmtId="2" fontId="9" fillId="0" borderId="0" xfId="0" applyNumberFormat="1" applyFont="1" applyBorder="1" applyAlignment="1"/>
    <xf numFmtId="0" fontId="2" fillId="0" borderId="0" xfId="0" applyFont="1" applyBorder="1" applyAlignment="1"/>
    <xf numFmtId="0" fontId="10" fillId="0" borderId="0" xfId="0" applyFont="1" applyBorder="1" applyAlignment="1"/>
    <xf numFmtId="2" fontId="10" fillId="0" borderId="0" xfId="0" applyNumberFormat="1" applyFont="1" applyBorder="1" applyAlignment="1">
      <alignment horizontal="center"/>
    </xf>
    <xf numFmtId="2" fontId="10" fillId="0" borderId="0" xfId="0" applyNumberFormat="1" applyFont="1" applyBorder="1" applyAlignment="1">
      <alignment horizontal="left"/>
    </xf>
    <xf numFmtId="0" fontId="10" fillId="0" borderId="0" xfId="0" applyFont="1" applyBorder="1"/>
    <xf numFmtId="0" fontId="2" fillId="0" borderId="0" xfId="0" applyFont="1" applyBorder="1" applyAlignment="1">
      <alignment horizontal="center"/>
    </xf>
    <xf numFmtId="0" fontId="1" fillId="0" borderId="11" xfId="0" applyFont="1" applyBorder="1" applyAlignment="1">
      <alignment horizontal="center"/>
    </xf>
    <xf numFmtId="2" fontId="10" fillId="0" borderId="0" xfId="0" applyNumberFormat="1" applyFont="1" applyBorder="1" applyAlignment="1"/>
    <xf numFmtId="0" fontId="1" fillId="0" borderId="11" xfId="0" applyFont="1" applyBorder="1"/>
    <xf numFmtId="0" fontId="2" fillId="0" borderId="11" xfId="0" applyFont="1" applyBorder="1" applyAlignment="1">
      <alignment horizontal="left"/>
    </xf>
    <xf numFmtId="0" fontId="1" fillId="0" borderId="14" xfId="0" applyFont="1" applyBorder="1"/>
    <xf numFmtId="0" fontId="2" fillId="0" borderId="14" xfId="0" applyFont="1" applyBorder="1"/>
    <xf numFmtId="0" fontId="2" fillId="0" borderId="14" xfId="0" applyFont="1" applyBorder="1" applyAlignment="1">
      <alignment horizontal="left"/>
    </xf>
    <xf numFmtId="0" fontId="2" fillId="0" borderId="15" xfId="0" applyFont="1" applyBorder="1"/>
    <xf numFmtId="0" fontId="2" fillId="0" borderId="15" xfId="0" applyFont="1" applyBorder="1" applyAlignment="1">
      <alignment horizontal="center"/>
    </xf>
    <xf numFmtId="164" fontId="2" fillId="0" borderId="15" xfId="1" applyFont="1" applyBorder="1" applyAlignment="1">
      <alignment vertical="center"/>
    </xf>
    <xf numFmtId="0" fontId="2" fillId="0" borderId="11" xfId="0" applyFont="1" applyBorder="1" applyAlignment="1">
      <alignment horizontal="center"/>
    </xf>
    <xf numFmtId="164" fontId="2" fillId="0" borderId="11" xfId="1" applyFont="1" applyBorder="1" applyAlignment="1">
      <alignment vertical="center"/>
    </xf>
    <xf numFmtId="0" fontId="2" fillId="0" borderId="0" xfId="0" applyFont="1" applyBorder="1" applyAlignment="1">
      <alignment horizontal="center"/>
    </xf>
    <xf numFmtId="0" fontId="12" fillId="0" borderId="0" xfId="2" applyFont="1" applyBorder="1" applyAlignment="1" applyProtection="1">
      <alignment horizontal="center"/>
    </xf>
    <xf numFmtId="164" fontId="1" fillId="0" borderId="14" xfId="1" applyFont="1" applyBorder="1"/>
    <xf numFmtId="0" fontId="2" fillId="0" borderId="0" xfId="0" applyFont="1" applyBorder="1" applyAlignment="1">
      <alignment horizontal="center"/>
    </xf>
    <xf numFmtId="164" fontId="2" fillId="0" borderId="0" xfId="1" applyFont="1" applyBorder="1" applyAlignment="1">
      <alignment horizontal="center" vertical="center"/>
    </xf>
    <xf numFmtId="0" fontId="2" fillId="0" borderId="0" xfId="0" applyFont="1" applyBorder="1" applyAlignment="1">
      <alignment horizontal="left"/>
    </xf>
    <xf numFmtId="0" fontId="1" fillId="0" borderId="0" xfId="0" applyFont="1" applyBorder="1" applyAlignment="1">
      <alignment horizontal="left"/>
    </xf>
    <xf numFmtId="0" fontId="14" fillId="0" borderId="0" xfId="0" applyFont="1" applyBorder="1"/>
    <xf numFmtId="0" fontId="14" fillId="0" borderId="0" xfId="0" applyFont="1"/>
    <xf numFmtId="0" fontId="13" fillId="0" borderId="0" xfId="0" applyFont="1" applyBorder="1" applyAlignment="1">
      <alignment horizontal="left"/>
    </xf>
    <xf numFmtId="0" fontId="14" fillId="0" borderId="0" xfId="0" applyFont="1" applyBorder="1" applyAlignment="1">
      <alignment horizontal="left"/>
    </xf>
    <xf numFmtId="165" fontId="13" fillId="0" borderId="1" xfId="0" applyNumberFormat="1" applyFont="1" applyBorder="1" applyAlignment="1">
      <alignment horizontal="right" vertical="top" wrapText="1"/>
    </xf>
    <xf numFmtId="0" fontId="14" fillId="0" borderId="5" xfId="0" applyFont="1" applyBorder="1" applyAlignment="1">
      <alignment horizontal="left" vertical="top" wrapText="1"/>
    </xf>
    <xf numFmtId="0" fontId="14" fillId="0" borderId="0" xfId="0" applyFont="1" applyBorder="1" applyAlignment="1">
      <alignment horizontal="left" vertical="top" wrapText="1"/>
    </xf>
    <xf numFmtId="0" fontId="14" fillId="0" borderId="6" xfId="0" applyFont="1" applyBorder="1" applyAlignment="1">
      <alignment horizontal="left" vertical="top" wrapText="1"/>
    </xf>
    <xf numFmtId="164" fontId="14" fillId="0" borderId="4" xfId="0" applyNumberFormat="1" applyFont="1" applyBorder="1" applyAlignment="1">
      <alignment vertical="top" wrapText="1"/>
    </xf>
    <xf numFmtId="164" fontId="14" fillId="0" borderId="6" xfId="0" applyNumberFormat="1" applyFont="1" applyBorder="1" applyAlignment="1">
      <alignment vertical="top" wrapText="1"/>
    </xf>
    <xf numFmtId="164" fontId="14" fillId="0" borderId="18" xfId="0" applyNumberFormat="1" applyFont="1" applyBorder="1" applyAlignment="1">
      <alignment vertical="top" wrapText="1"/>
    </xf>
    <xf numFmtId="165" fontId="14" fillId="0" borderId="0" xfId="0" applyNumberFormat="1" applyFont="1" applyBorder="1" applyAlignment="1">
      <alignment vertical="top" wrapText="1"/>
    </xf>
    <xf numFmtId="165" fontId="13" fillId="0" borderId="10" xfId="0" applyNumberFormat="1" applyFont="1" applyBorder="1" applyAlignment="1">
      <alignment horizontal="right" vertical="top" wrapText="1"/>
    </xf>
    <xf numFmtId="164" fontId="14" fillId="0" borderId="19" xfId="0" applyNumberFormat="1" applyFont="1" applyBorder="1" applyAlignment="1">
      <alignment vertical="top" wrapText="1"/>
    </xf>
    <xf numFmtId="0" fontId="14" fillId="0" borderId="16" xfId="0" applyFont="1" applyBorder="1"/>
    <xf numFmtId="0" fontId="14" fillId="0" borderId="11" xfId="0" applyFont="1" applyBorder="1" applyAlignment="1">
      <alignment horizontal="left" vertical="top" wrapText="1"/>
    </xf>
    <xf numFmtId="0" fontId="14" fillId="0" borderId="11" xfId="0" applyFont="1" applyBorder="1"/>
    <xf numFmtId="0" fontId="14" fillId="0" borderId="10" xfId="0" applyFont="1" applyBorder="1"/>
    <xf numFmtId="0" fontId="14" fillId="0" borderId="1" xfId="0" applyFont="1" applyBorder="1" applyAlignment="1">
      <alignment horizontal="left" vertical="top" wrapText="1"/>
    </xf>
    <xf numFmtId="0" fontId="14" fillId="0" borderId="1" xfId="0" applyFont="1" applyBorder="1" applyAlignment="1">
      <alignment horizontal="center" vertical="top" wrapText="1"/>
    </xf>
    <xf numFmtId="164" fontId="14" fillId="0" borderId="9" xfId="0" applyNumberFormat="1" applyFont="1" applyBorder="1" applyAlignment="1">
      <alignment vertical="top" wrapText="1"/>
    </xf>
    <xf numFmtId="164" fontId="14" fillId="0" borderId="10" xfId="0" applyNumberFormat="1" applyFont="1" applyBorder="1" applyAlignment="1">
      <alignment vertical="top" wrapText="1"/>
    </xf>
    <xf numFmtId="164" fontId="14" fillId="0" borderId="1" xfId="0" applyNumberFormat="1" applyFont="1" applyBorder="1" applyAlignment="1">
      <alignment vertical="top" wrapText="1"/>
    </xf>
    <xf numFmtId="164" fontId="13" fillId="0" borderId="18" xfId="0" applyNumberFormat="1" applyFont="1" applyBorder="1" applyAlignment="1">
      <alignment vertical="top" wrapText="1"/>
    </xf>
    <xf numFmtId="0" fontId="14" fillId="0" borderId="0" xfId="0" applyFont="1" applyBorder="1" applyAlignment="1">
      <alignment vertical="top" wrapText="1"/>
    </xf>
    <xf numFmtId="164" fontId="13" fillId="0" borderId="20" xfId="0" applyNumberFormat="1" applyFont="1" applyBorder="1" applyAlignment="1">
      <alignment vertical="top" wrapText="1"/>
    </xf>
    <xf numFmtId="164" fontId="14" fillId="0" borderId="3" xfId="0" applyNumberFormat="1" applyFont="1" applyBorder="1" applyAlignment="1">
      <alignment vertical="top" wrapText="1"/>
    </xf>
    <xf numFmtId="164" fontId="14" fillId="0" borderId="12" xfId="0" applyNumberFormat="1" applyFont="1" applyBorder="1" applyAlignment="1">
      <alignment vertical="top" wrapText="1"/>
    </xf>
    <xf numFmtId="164" fontId="14" fillId="0" borderId="0" xfId="0" applyNumberFormat="1" applyFont="1" applyBorder="1" applyAlignment="1">
      <alignment vertical="top" wrapText="1"/>
    </xf>
    <xf numFmtId="164" fontId="14" fillId="0" borderId="13" xfId="0" applyNumberFormat="1" applyFont="1" applyBorder="1" applyAlignment="1">
      <alignment vertical="top" wrapText="1"/>
    </xf>
    <xf numFmtId="164" fontId="14" fillId="0" borderId="0" xfId="0" applyNumberFormat="1" applyFont="1" applyFill="1" applyBorder="1" applyAlignment="1">
      <alignment vertical="top" wrapText="1"/>
    </xf>
    <xf numFmtId="165" fontId="13" fillId="0" borderId="21" xfId="0" applyNumberFormat="1" applyFont="1" applyBorder="1" applyAlignment="1">
      <alignment vertical="top" wrapText="1"/>
    </xf>
    <xf numFmtId="164" fontId="13" fillId="0" borderId="19" xfId="0" applyNumberFormat="1" applyFont="1" applyBorder="1" applyAlignment="1">
      <alignment vertical="top" wrapText="1"/>
    </xf>
    <xf numFmtId="0" fontId="13" fillId="0" borderId="16" xfId="0" applyFont="1" applyBorder="1" applyAlignment="1">
      <alignment horizontal="left" vertical="top" wrapText="1"/>
    </xf>
    <xf numFmtId="165" fontId="13" fillId="0" borderId="1" xfId="0" applyNumberFormat="1" applyFont="1" applyBorder="1" applyAlignment="1">
      <alignment horizontal="center" vertical="top" wrapText="1"/>
    </xf>
    <xf numFmtId="165" fontId="14" fillId="0" borderId="10" xfId="0" applyNumberFormat="1" applyFont="1" applyBorder="1" applyAlignment="1">
      <alignment vertical="top" wrapText="1"/>
    </xf>
    <xf numFmtId="0" fontId="14" fillId="0" borderId="1" xfId="0" applyFont="1" applyBorder="1" applyAlignment="1">
      <alignment vertical="top" wrapText="1"/>
    </xf>
    <xf numFmtId="164" fontId="14" fillId="0" borderId="1" xfId="0" applyNumberFormat="1" applyFont="1" applyBorder="1"/>
    <xf numFmtId="164" fontId="14" fillId="0" borderId="1" xfId="0" applyNumberFormat="1" applyFont="1" applyBorder="1" applyAlignment="1">
      <alignment horizontal="left" vertical="center" wrapText="1"/>
    </xf>
    <xf numFmtId="0" fontId="13" fillId="0" borderId="0" xfId="0" applyFont="1" applyBorder="1" applyAlignment="1">
      <alignment horizontal="center" vertical="top" wrapText="1"/>
    </xf>
    <xf numFmtId="165" fontId="14" fillId="0" borderId="4" xfId="0" applyNumberFormat="1" applyFont="1" applyBorder="1" applyAlignment="1">
      <alignment vertical="top" wrapText="1"/>
    </xf>
    <xf numFmtId="165" fontId="14" fillId="0" borderId="6" xfId="0" applyNumberFormat="1" applyFont="1" applyBorder="1" applyAlignment="1">
      <alignment vertical="top" wrapText="1"/>
    </xf>
    <xf numFmtId="165" fontId="13" fillId="0" borderId="19" xfId="0" applyNumberFormat="1" applyFont="1" applyBorder="1" applyAlignment="1">
      <alignment vertical="top" wrapText="1"/>
    </xf>
    <xf numFmtId="165" fontId="13" fillId="0" borderId="0" xfId="0" applyNumberFormat="1" applyFont="1" applyBorder="1" applyAlignment="1">
      <alignment vertical="top" wrapText="1"/>
    </xf>
    <xf numFmtId="164" fontId="14" fillId="0" borderId="0" xfId="0" applyNumberFormat="1" applyFont="1" applyBorder="1"/>
    <xf numFmtId="164" fontId="14" fillId="0" borderId="6" xfId="0" applyNumberFormat="1" applyFont="1" applyFill="1" applyBorder="1" applyAlignment="1">
      <alignment vertical="top" wrapText="1"/>
    </xf>
    <xf numFmtId="0" fontId="13" fillId="0" borderId="0" xfId="0" applyFont="1" applyBorder="1" applyAlignment="1">
      <alignment horizontal="left" vertical="top" wrapText="1"/>
    </xf>
    <xf numFmtId="14" fontId="13" fillId="0" borderId="0" xfId="0" applyNumberFormat="1" applyFont="1" applyBorder="1" applyAlignment="1">
      <alignment horizontal="right" vertical="top" wrapText="1"/>
    </xf>
    <xf numFmtId="0" fontId="13" fillId="0" borderId="0" xfId="0" applyFont="1" applyBorder="1" applyAlignment="1">
      <alignment vertical="top" wrapText="1"/>
    </xf>
    <xf numFmtId="0" fontId="14" fillId="0" borderId="0" xfId="0" applyFont="1" applyBorder="1" applyAlignment="1">
      <alignment horizontal="right" vertical="top" wrapText="1"/>
    </xf>
    <xf numFmtId="164" fontId="13" fillId="0" borderId="0" xfId="0" applyNumberFormat="1" applyFont="1" applyBorder="1" applyAlignment="1">
      <alignment vertical="top" wrapText="1"/>
    </xf>
    <xf numFmtId="0" fontId="14" fillId="0" borderId="0" xfId="0" applyFont="1" applyBorder="1" applyAlignment="1">
      <alignment horizontal="center" vertical="top" wrapText="1"/>
    </xf>
    <xf numFmtId="164" fontId="14" fillId="0" borderId="0" xfId="1" applyFont="1" applyBorder="1" applyAlignment="1">
      <alignment vertical="top" wrapText="1"/>
    </xf>
    <xf numFmtId="0" fontId="13" fillId="0" borderId="5" xfId="0" applyFont="1" applyBorder="1" applyAlignment="1">
      <alignment horizontal="left" vertical="top" wrapText="1"/>
    </xf>
    <xf numFmtId="164" fontId="14" fillId="0" borderId="6" xfId="1" applyFont="1" applyBorder="1" applyAlignment="1">
      <alignment vertical="top" wrapText="1"/>
    </xf>
    <xf numFmtId="164" fontId="13" fillId="0" borderId="19" xfId="1" applyFont="1" applyBorder="1" applyAlignment="1">
      <alignment vertical="top" wrapText="1"/>
    </xf>
    <xf numFmtId="0" fontId="14" fillId="0" borderId="0" xfId="0" applyFont="1" applyBorder="1" applyAlignment="1">
      <alignment vertical="top"/>
    </xf>
    <xf numFmtId="0" fontId="13" fillId="0" borderId="0" xfId="0" applyFont="1" applyBorder="1" applyAlignment="1">
      <alignment vertical="top"/>
    </xf>
    <xf numFmtId="0" fontId="1" fillId="0" borderId="11" xfId="0" applyFont="1" applyBorder="1" applyAlignment="1">
      <alignment horizontal="left"/>
    </xf>
    <xf numFmtId="0" fontId="2" fillId="0" borderId="11" xfId="0" applyFont="1" applyBorder="1" applyAlignment="1">
      <alignment horizontal="center"/>
    </xf>
    <xf numFmtId="165" fontId="14" fillId="0" borderId="0" xfId="0" applyNumberFormat="1" applyFont="1" applyFill="1" applyBorder="1" applyAlignment="1">
      <alignment vertical="top" wrapText="1"/>
    </xf>
    <xf numFmtId="0" fontId="14" fillId="0" borderId="0" xfId="0" applyFont="1" applyFill="1"/>
    <xf numFmtId="0" fontId="13" fillId="0" borderId="0" xfId="0" applyFont="1" applyFill="1" applyBorder="1" applyAlignment="1">
      <alignment vertical="top" wrapText="1"/>
    </xf>
    <xf numFmtId="0" fontId="14" fillId="0" borderId="0" xfId="0" applyFont="1" applyFill="1" applyBorder="1" applyAlignment="1">
      <alignment vertical="top" wrapText="1"/>
    </xf>
    <xf numFmtId="0" fontId="14" fillId="0" borderId="0" xfId="0" applyFont="1" applyFill="1" applyBorder="1" applyAlignment="1">
      <alignment horizontal="right" vertical="top" wrapText="1"/>
    </xf>
    <xf numFmtId="0" fontId="13" fillId="0" borderId="0" xfId="0" applyFont="1" applyFill="1" applyBorder="1" applyAlignment="1">
      <alignment vertical="top"/>
    </xf>
    <xf numFmtId="0" fontId="14" fillId="0" borderId="0" xfId="0" applyFont="1" applyFill="1" applyBorder="1" applyAlignment="1">
      <alignment vertical="top"/>
    </xf>
    <xf numFmtId="0" fontId="13" fillId="0" borderId="1" xfId="0" applyFont="1" applyBorder="1" applyAlignment="1">
      <alignment vertical="top" wrapText="1"/>
    </xf>
    <xf numFmtId="0" fontId="13" fillId="0" borderId="1" xfId="0" applyFont="1" applyBorder="1" applyAlignment="1">
      <alignment horizontal="left" vertical="top" wrapText="1"/>
    </xf>
    <xf numFmtId="0" fontId="16" fillId="0" borderId="1" xfId="0" applyFont="1" applyFill="1" applyBorder="1" applyAlignment="1">
      <alignment horizontal="left" vertical="top" wrapText="1"/>
    </xf>
    <xf numFmtId="164" fontId="16" fillId="0" borderId="1" xfId="0" applyNumberFormat="1" applyFont="1" applyBorder="1" applyAlignment="1">
      <alignment horizontal="left" vertical="center" wrapText="1"/>
    </xf>
    <xf numFmtId="164" fontId="16" fillId="0" borderId="6" xfId="0" applyNumberFormat="1" applyFont="1" applyBorder="1" applyAlignment="1">
      <alignment vertical="top" wrapText="1"/>
    </xf>
    <xf numFmtId="0" fontId="1" fillId="0" borderId="0" xfId="0" applyFont="1" applyBorder="1" applyAlignment="1">
      <alignment vertical="top"/>
    </xf>
    <xf numFmtId="0" fontId="1" fillId="0" borderId="0" xfId="0" applyFont="1" applyBorder="1" applyAlignment="1">
      <alignment horizontal="right" vertical="top" wrapText="1"/>
    </xf>
    <xf numFmtId="0" fontId="1" fillId="0" borderId="0" xfId="0" applyFont="1" applyBorder="1" applyAlignment="1">
      <alignment horizontal="right" vertical="top"/>
    </xf>
    <xf numFmtId="164" fontId="18" fillId="0" borderId="0" xfId="0" applyNumberFormat="1" applyFont="1"/>
    <xf numFmtId="0" fontId="10" fillId="0" borderId="0" xfId="0" applyFont="1" applyFill="1" applyAlignment="1"/>
    <xf numFmtId="0" fontId="14" fillId="0" borderId="1" xfId="0" applyFont="1" applyBorder="1" applyAlignment="1">
      <alignment horizontal="left" vertical="top" wrapText="1"/>
    </xf>
    <xf numFmtId="0" fontId="16" fillId="0" borderId="0" xfId="0" applyFont="1" applyFill="1" applyBorder="1" applyAlignment="1">
      <alignment vertical="top" wrapText="1"/>
    </xf>
    <xf numFmtId="0" fontId="7" fillId="0" borderId="0" xfId="0" applyFont="1" applyBorder="1" applyAlignment="1">
      <alignment vertical="top"/>
    </xf>
    <xf numFmtId="14" fontId="10" fillId="0" borderId="0" xfId="0" applyNumberFormat="1" applyFont="1" applyAlignment="1">
      <alignment horizontal="center"/>
    </xf>
    <xf numFmtId="0" fontId="16" fillId="0" borderId="0" xfId="0" applyFont="1" applyBorder="1" applyAlignment="1">
      <alignment vertical="top" wrapText="1"/>
    </xf>
    <xf numFmtId="164" fontId="16" fillId="0" borderId="0" xfId="1" applyFont="1" applyFill="1" applyBorder="1" applyAlignment="1">
      <alignment vertical="top" wrapText="1"/>
    </xf>
    <xf numFmtId="164" fontId="16" fillId="0" borderId="0" xfId="1" applyFont="1" applyFill="1" applyBorder="1" applyAlignment="1">
      <alignment vertical="top" wrapText="1"/>
    </xf>
    <xf numFmtId="164" fontId="13" fillId="0" borderId="22" xfId="1" applyFont="1" applyBorder="1" applyAlignment="1">
      <alignment vertical="top" wrapText="1"/>
    </xf>
    <xf numFmtId="0" fontId="9" fillId="0" borderId="0" xfId="0" applyFont="1" applyBorder="1" applyAlignment="1">
      <alignment horizontal="left"/>
    </xf>
    <xf numFmtId="0" fontId="19" fillId="0" borderId="0" xfId="0" applyFont="1" applyBorder="1" applyAlignment="1">
      <alignment vertical="top" wrapText="1"/>
    </xf>
    <xf numFmtId="0" fontId="16" fillId="0" borderId="0" xfId="0" applyFont="1" applyBorder="1" applyAlignment="1">
      <alignment vertical="top" wrapText="1"/>
    </xf>
    <xf numFmtId="164" fontId="9" fillId="0" borderId="0" xfId="1" applyFont="1" applyBorder="1" applyAlignment="1">
      <alignment vertical="center"/>
    </xf>
    <xf numFmtId="165" fontId="16" fillId="0" borderId="6" xfId="0" applyNumberFormat="1" applyFont="1" applyBorder="1" applyAlignment="1">
      <alignment vertical="top" wrapText="1"/>
    </xf>
    <xf numFmtId="0" fontId="16" fillId="0" borderId="0" xfId="0" applyFont="1" applyFill="1" applyBorder="1" applyAlignment="1">
      <alignment vertical="top"/>
    </xf>
    <xf numFmtId="0" fontId="16" fillId="0" borderId="0" xfId="0" applyFont="1" applyBorder="1"/>
    <xf numFmtId="0" fontId="13" fillId="0" borderId="0" xfId="0" applyFont="1" applyBorder="1" applyAlignment="1">
      <alignment horizontal="center" vertical="top" wrapText="1"/>
    </xf>
    <xf numFmtId="0" fontId="14" fillId="0" borderId="0" xfId="0" applyFont="1" applyBorder="1" applyAlignment="1">
      <alignment horizontal="left" vertical="top" wrapText="1"/>
    </xf>
    <xf numFmtId="0" fontId="14" fillId="0" borderId="1" xfId="0" applyFont="1" applyBorder="1" applyAlignment="1">
      <alignment horizontal="left" vertical="top" wrapText="1"/>
    </xf>
    <xf numFmtId="0" fontId="2" fillId="0" borderId="0" xfId="0" applyFont="1" applyBorder="1" applyAlignment="1">
      <alignment horizontal="center"/>
    </xf>
    <xf numFmtId="164" fontId="2" fillId="0" borderId="0" xfId="1" applyFont="1" applyBorder="1" applyAlignment="1">
      <alignment horizontal="center" vertical="center"/>
    </xf>
    <xf numFmtId="0" fontId="2" fillId="0" borderId="0" xfId="0" applyFont="1" applyBorder="1" applyAlignment="1">
      <alignment horizontal="left"/>
    </xf>
    <xf numFmtId="0" fontId="1" fillId="0" borderId="0" xfId="0" applyFont="1" applyBorder="1" applyAlignment="1">
      <alignment horizontal="left"/>
    </xf>
    <xf numFmtId="0" fontId="12" fillId="0" borderId="0" xfId="2" applyFont="1" applyBorder="1" applyAlignment="1" applyProtection="1">
      <alignment horizontal="center"/>
    </xf>
    <xf numFmtId="0" fontId="1" fillId="0" borderId="11" xfId="0" applyFont="1" applyBorder="1" applyAlignment="1">
      <alignment horizontal="left"/>
    </xf>
    <xf numFmtId="0" fontId="14" fillId="0" borderId="1" xfId="0" applyFont="1" applyBorder="1" applyAlignment="1">
      <alignment horizontal="left" vertical="top" wrapText="1"/>
    </xf>
    <xf numFmtId="14" fontId="13" fillId="0" borderId="0" xfId="0" applyNumberFormat="1" applyFont="1" applyBorder="1" applyAlignment="1">
      <alignment horizontal="center" vertical="top" wrapText="1"/>
    </xf>
    <xf numFmtId="2" fontId="14" fillId="0" borderId="1" xfId="0" applyNumberFormat="1" applyFont="1" applyBorder="1" applyAlignment="1">
      <alignment horizontal="center" vertical="top" wrapText="1"/>
    </xf>
    <xf numFmtId="0" fontId="20" fillId="0" borderId="1" xfId="0" applyFont="1" applyBorder="1" applyAlignment="1">
      <alignment horizontal="center" vertical="top" wrapText="1"/>
    </xf>
    <xf numFmtId="0" fontId="20" fillId="0" borderId="1" xfId="0" applyFont="1" applyBorder="1" applyAlignment="1">
      <alignment vertical="top"/>
    </xf>
    <xf numFmtId="0" fontId="21" fillId="0" borderId="1" xfId="0" applyFont="1" applyBorder="1" applyAlignment="1">
      <alignment horizontal="center" vertical="top"/>
    </xf>
    <xf numFmtId="0" fontId="13" fillId="0" borderId="1" xfId="0" applyFont="1" applyBorder="1" applyAlignment="1">
      <alignment horizontal="right" vertical="top" wrapText="1"/>
    </xf>
    <xf numFmtId="14" fontId="13" fillId="0" borderId="1" xfId="0" applyNumberFormat="1" applyFont="1" applyBorder="1" applyAlignment="1">
      <alignment horizontal="center" vertical="top" wrapText="1"/>
    </xf>
    <xf numFmtId="0" fontId="14" fillId="0" borderId="12" xfId="0" applyFont="1" applyBorder="1" applyAlignment="1">
      <alignment horizontal="center" vertical="top" wrapText="1"/>
    </xf>
    <xf numFmtId="2" fontId="14" fillId="0" borderId="12" xfId="0" applyNumberFormat="1" applyFont="1" applyBorder="1" applyAlignment="1">
      <alignment horizontal="center" vertical="top" wrapText="1"/>
    </xf>
    <xf numFmtId="2" fontId="13" fillId="0" borderId="19" xfId="0" applyNumberFormat="1" applyFont="1" applyBorder="1" applyAlignment="1">
      <alignment horizontal="center" vertical="top" wrapText="1"/>
    </xf>
    <xf numFmtId="0" fontId="13" fillId="0" borderId="19" xfId="0" applyFont="1" applyBorder="1" applyAlignment="1">
      <alignment horizontal="center" vertical="top" wrapText="1"/>
    </xf>
    <xf numFmtId="0" fontId="13" fillId="0" borderId="20" xfId="0" applyFont="1" applyBorder="1" applyAlignment="1">
      <alignment horizontal="center" vertical="top" wrapText="1"/>
    </xf>
    <xf numFmtId="0" fontId="14" fillId="0" borderId="1" xfId="0" applyFont="1" applyBorder="1" applyAlignment="1">
      <alignment vertical="center" wrapText="1"/>
    </xf>
    <xf numFmtId="0" fontId="14" fillId="0" borderId="1"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9" xfId="0" applyFont="1" applyBorder="1" applyAlignment="1">
      <alignment horizontal="center" vertical="top" wrapText="1"/>
    </xf>
    <xf numFmtId="0" fontId="14" fillId="0" borderId="20" xfId="0" applyFont="1" applyBorder="1" applyAlignment="1">
      <alignment horizontal="center" vertical="top" wrapText="1"/>
    </xf>
    <xf numFmtId="164" fontId="10" fillId="0" borderId="3" xfId="1" applyFont="1" applyBorder="1"/>
    <xf numFmtId="164" fontId="1" fillId="0" borderId="3" xfId="1" applyFont="1" applyBorder="1"/>
    <xf numFmtId="164" fontId="1" fillId="0" borderId="0" xfId="1" applyFont="1" applyBorder="1"/>
    <xf numFmtId="164" fontId="10" fillId="0" borderId="11" xfId="1" applyFont="1" applyBorder="1" applyAlignment="1">
      <alignment horizontal="center"/>
    </xf>
    <xf numFmtId="164" fontId="1" fillId="0" borderId="11" xfId="1" applyFont="1" applyBorder="1"/>
    <xf numFmtId="164" fontId="1" fillId="0" borderId="3" xfId="1" applyFont="1" applyBorder="1" applyAlignment="1">
      <alignment horizontal="center" vertical="center"/>
    </xf>
    <xf numFmtId="164" fontId="1" fillId="0" borderId="11" xfId="1" applyFont="1" applyBorder="1" applyAlignment="1">
      <alignment vertical="center"/>
    </xf>
    <xf numFmtId="0" fontId="2" fillId="0" borderId="0" xfId="0" applyFont="1" applyBorder="1" applyAlignment="1">
      <alignment vertical="top"/>
    </xf>
    <xf numFmtId="0" fontId="20" fillId="0" borderId="1" xfId="0" applyFont="1" applyBorder="1" applyAlignment="1">
      <alignment horizontal="center" vertical="top" wrapText="1"/>
    </xf>
    <xf numFmtId="164" fontId="14" fillId="0" borderId="23" xfId="0" applyNumberFormat="1" applyFont="1" applyBorder="1" applyAlignment="1">
      <alignment vertical="top" wrapText="1"/>
    </xf>
    <xf numFmtId="164" fontId="16" fillId="0" borderId="0" xfId="1" applyFont="1" applyFill="1" applyBorder="1" applyAlignment="1">
      <alignment horizontal="right" vertical="top" wrapText="1"/>
    </xf>
    <xf numFmtId="0" fontId="14" fillId="0" borderId="0" xfId="0" applyFont="1" applyBorder="1" applyAlignment="1">
      <alignment horizontal="left" vertical="top" wrapText="1"/>
    </xf>
    <xf numFmtId="0" fontId="14" fillId="0" borderId="1" xfId="0" applyFont="1" applyBorder="1" applyAlignment="1">
      <alignment horizontal="left" vertical="top" wrapText="1"/>
    </xf>
    <xf numFmtId="0" fontId="20" fillId="0" borderId="1" xfId="0" applyFont="1" applyBorder="1" applyAlignment="1">
      <alignment horizontal="center" vertical="top" wrapText="1"/>
    </xf>
    <xf numFmtId="164" fontId="2" fillId="2" borderId="0" xfId="0" applyNumberFormat="1" applyFont="1" applyFill="1"/>
    <xf numFmtId="0" fontId="23" fillId="0" borderId="0" xfId="0" applyFont="1"/>
    <xf numFmtId="0" fontId="27" fillId="0" borderId="0" xfId="0" applyFont="1" applyFill="1" applyAlignment="1">
      <alignment vertical="top"/>
    </xf>
    <xf numFmtId="0" fontId="27" fillId="0" borderId="0" xfId="0" applyFont="1" applyFill="1" applyBorder="1" applyAlignment="1">
      <alignment vertical="top"/>
    </xf>
    <xf numFmtId="0" fontId="0" fillId="0" borderId="0" xfId="0" applyBorder="1"/>
    <xf numFmtId="0" fontId="28" fillId="0" borderId="29" xfId="0" applyFont="1" applyBorder="1" applyAlignment="1">
      <alignment horizontal="left" vertical="top"/>
    </xf>
    <xf numFmtId="0" fontId="29" fillId="0" borderId="30" xfId="0" applyFont="1" applyBorder="1" applyAlignment="1">
      <alignment horizontal="left" vertical="top"/>
    </xf>
    <xf numFmtId="0" fontId="0" fillId="0" borderId="31" xfId="0" applyBorder="1"/>
    <xf numFmtId="0" fontId="23" fillId="0" borderId="28" xfId="0" applyFont="1" applyBorder="1" applyAlignment="1">
      <alignment horizontal="left" vertical="center" wrapText="1"/>
    </xf>
    <xf numFmtId="0" fontId="23" fillId="0" borderId="27" xfId="0" applyFont="1" applyBorder="1" applyAlignment="1">
      <alignment horizontal="left" vertical="center"/>
    </xf>
    <xf numFmtId="0" fontId="23" fillId="0" borderId="27" xfId="0" applyFont="1" applyBorder="1" applyAlignment="1">
      <alignment horizontal="center" vertical="center" wrapText="1"/>
    </xf>
    <xf numFmtId="0" fontId="23" fillId="0" borderId="20" xfId="0" applyFont="1" applyBorder="1" applyAlignment="1">
      <alignment horizontal="center" vertical="center" wrapText="1"/>
    </xf>
    <xf numFmtId="0" fontId="0" fillId="0" borderId="13" xfId="0" applyBorder="1"/>
    <xf numFmtId="0" fontId="0" fillId="0" borderId="6" xfId="0" applyBorder="1" applyAlignment="1">
      <alignment wrapText="1"/>
    </xf>
    <xf numFmtId="0" fontId="0" fillId="0" borderId="25" xfId="0" applyBorder="1"/>
    <xf numFmtId="0" fontId="0" fillId="0" borderId="13" xfId="0" applyBorder="1" applyAlignment="1">
      <alignment vertical="center"/>
    </xf>
    <xf numFmtId="0" fontId="0" fillId="0" borderId="6" xfId="0" applyBorder="1" applyAlignment="1">
      <alignment vertical="center" wrapText="1"/>
    </xf>
    <xf numFmtId="0" fontId="0" fillId="0" borderId="25" xfId="0" applyBorder="1" applyAlignment="1">
      <alignment vertical="center" wrapText="1"/>
    </xf>
    <xf numFmtId="0" fontId="0" fillId="0" borderId="13" xfId="0" applyBorder="1" applyAlignment="1">
      <alignment horizontal="left" vertical="center"/>
    </xf>
    <xf numFmtId="0" fontId="0" fillId="0" borderId="6" xfId="0" applyBorder="1" applyAlignment="1">
      <alignment horizontal="left" vertical="center" wrapText="1"/>
    </xf>
    <xf numFmtId="0" fontId="0" fillId="0" borderId="25" xfId="0" applyBorder="1" applyAlignment="1">
      <alignment horizontal="left" vertical="center" wrapText="1"/>
    </xf>
    <xf numFmtId="0" fontId="0" fillId="0" borderId="25" xfId="0" applyBorder="1" applyAlignment="1">
      <alignment wrapText="1"/>
    </xf>
    <xf numFmtId="0" fontId="0" fillId="0" borderId="23" xfId="0" applyBorder="1"/>
    <xf numFmtId="0" fontId="0" fillId="0" borderId="9" xfId="0" applyBorder="1" applyAlignment="1">
      <alignment vertical="center" wrapText="1"/>
    </xf>
    <xf numFmtId="0" fontId="0" fillId="0" borderId="9" xfId="0" applyBorder="1" applyAlignment="1">
      <alignment horizontal="left" vertical="center" wrapText="1"/>
    </xf>
    <xf numFmtId="0" fontId="0" fillId="0" borderId="26" xfId="0" applyBorder="1"/>
    <xf numFmtId="0" fontId="0" fillId="0" borderId="24" xfId="0" applyBorder="1"/>
    <xf numFmtId="0" fontId="29" fillId="0" borderId="0" xfId="0" applyFont="1" applyBorder="1" applyAlignment="1">
      <alignment horizontal="left" vertical="top"/>
    </xf>
    <xf numFmtId="0" fontId="29" fillId="0" borderId="0" xfId="0" applyFont="1" applyFill="1" applyBorder="1" applyAlignment="1">
      <alignment horizontal="left" vertical="top"/>
    </xf>
    <xf numFmtId="0" fontId="25" fillId="0" borderId="0" xfId="0" applyFont="1" applyFill="1" applyAlignment="1">
      <alignment vertical="top"/>
    </xf>
    <xf numFmtId="0" fontId="24" fillId="0" borderId="0" xfId="0" applyFont="1" applyFill="1" applyAlignment="1">
      <alignment vertical="top"/>
    </xf>
    <xf numFmtId="14" fontId="31" fillId="0" borderId="0" xfId="0" applyNumberFormat="1" applyFont="1" applyFill="1" applyBorder="1" applyAlignment="1" applyProtection="1">
      <alignment vertical="top"/>
    </xf>
    <xf numFmtId="0" fontId="31" fillId="0" borderId="0" xfId="0" applyFont="1" applyFill="1" applyBorder="1" applyAlignment="1" applyProtection="1">
      <alignment vertical="top"/>
    </xf>
    <xf numFmtId="0" fontId="0" fillId="0" borderId="0" xfId="0" applyAlignment="1">
      <alignment horizontal="left" vertical="center"/>
    </xf>
    <xf numFmtId="10" fontId="0" fillId="0" borderId="0" xfId="4" applyNumberFormat="1" applyFont="1"/>
    <xf numFmtId="0" fontId="0" fillId="0" borderId="0" xfId="0" applyAlignment="1">
      <alignment vertical="center"/>
    </xf>
    <xf numFmtId="164" fontId="29" fillId="0" borderId="0" xfId="0" applyNumberFormat="1" applyFont="1" applyBorder="1" applyAlignment="1">
      <alignment horizontal="left" vertical="top"/>
    </xf>
    <xf numFmtId="164" fontId="0" fillId="0" borderId="0" xfId="0" applyNumberFormat="1"/>
    <xf numFmtId="10" fontId="0" fillId="0" borderId="6" xfId="4" applyNumberFormat="1" applyFont="1" applyBorder="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29" fillId="0" borderId="30" xfId="0" applyFont="1" applyBorder="1" applyAlignment="1">
      <alignment horizontal="center" vertical="center"/>
    </xf>
    <xf numFmtId="0" fontId="0" fillId="0" borderId="30" xfId="0" applyBorder="1" applyAlignment="1">
      <alignment horizontal="center" vertical="center"/>
    </xf>
    <xf numFmtId="165" fontId="0" fillId="0" borderId="6" xfId="3" applyNumberFormat="1" applyFont="1" applyBorder="1" applyAlignment="1">
      <alignment horizontal="center" vertical="center"/>
    </xf>
    <xf numFmtId="165" fontId="22" fillId="0" borderId="6" xfId="3" applyNumberFormat="1" applyFont="1" applyBorder="1" applyAlignment="1">
      <alignment horizontal="center" vertical="center"/>
    </xf>
    <xf numFmtId="164" fontId="0" fillId="0" borderId="6" xfId="0" applyNumberFormat="1" applyBorder="1" applyAlignment="1">
      <alignment horizontal="center" vertical="center"/>
    </xf>
    <xf numFmtId="164" fontId="0" fillId="0" borderId="9" xfId="4" applyNumberFormat="1" applyFont="1" applyBorder="1" applyAlignment="1">
      <alignment horizontal="center" vertical="center"/>
    </xf>
    <xf numFmtId="43" fontId="0" fillId="0" borderId="6" xfId="4" applyNumberFormat="1" applyFont="1" applyBorder="1" applyAlignment="1">
      <alignment horizontal="center" vertical="center"/>
    </xf>
    <xf numFmtId="0" fontId="22" fillId="0" borderId="0" xfId="0" applyFont="1" applyBorder="1" applyAlignment="1">
      <alignment horizontal="center"/>
    </xf>
    <xf numFmtId="164" fontId="2" fillId="0" borderId="0" xfId="1" applyFont="1" applyBorder="1" applyAlignment="1">
      <alignment horizontal="center" vertical="center"/>
    </xf>
    <xf numFmtId="0" fontId="3" fillId="0" borderId="0" xfId="0" applyFont="1" applyBorder="1" applyAlignment="1">
      <alignment horizontal="left"/>
    </xf>
    <xf numFmtId="164" fontId="2" fillId="0" borderId="11" xfId="1" applyFont="1" applyBorder="1" applyAlignment="1">
      <alignment horizontal="center" vertical="center"/>
    </xf>
    <xf numFmtId="0" fontId="1" fillId="0" borderId="0" xfId="0" applyFont="1" applyBorder="1" applyAlignment="1">
      <alignment horizontal="left"/>
    </xf>
    <xf numFmtId="0" fontId="2" fillId="0" borderId="0" xfId="0" applyFont="1" applyBorder="1" applyAlignment="1">
      <alignment horizontal="left"/>
    </xf>
    <xf numFmtId="164" fontId="1" fillId="0" borderId="3" xfId="1" applyFont="1" applyBorder="1" applyAlignment="1">
      <alignment horizontal="center" vertical="center"/>
    </xf>
    <xf numFmtId="164" fontId="2" fillId="0" borderId="0" xfId="1" applyFont="1" applyBorder="1" applyAlignment="1">
      <alignment horizontal="right" vertical="center"/>
    </xf>
    <xf numFmtId="164" fontId="1" fillId="0" borderId="11" xfId="1" applyFont="1" applyBorder="1" applyAlignment="1">
      <alignment horizontal="center" vertical="center"/>
    </xf>
    <xf numFmtId="0" fontId="12" fillId="0" borderId="0" xfId="2" applyFont="1" applyBorder="1" applyAlignment="1" applyProtection="1">
      <alignment horizontal="center"/>
    </xf>
    <xf numFmtId="0" fontId="2" fillId="0" borderId="0" xfId="0" applyFont="1" applyBorder="1" applyAlignment="1">
      <alignment horizontal="center"/>
    </xf>
    <xf numFmtId="0" fontId="2" fillId="0" borderId="11" xfId="0" applyFont="1" applyBorder="1" applyAlignment="1">
      <alignment horizontal="center"/>
    </xf>
    <xf numFmtId="0" fontId="1" fillId="0" borderId="0" xfId="0" applyFont="1" applyBorder="1" applyAlignment="1">
      <alignment horizontal="right"/>
    </xf>
    <xf numFmtId="0" fontId="2" fillId="0" borderId="8" xfId="0" applyFont="1" applyBorder="1" applyAlignment="1">
      <alignment horizontal="center"/>
    </xf>
    <xf numFmtId="164" fontId="2" fillId="0" borderId="0" xfId="1" applyFont="1" applyFill="1" applyBorder="1" applyAlignment="1">
      <alignment horizontal="center" vertical="center"/>
    </xf>
    <xf numFmtId="164" fontId="10" fillId="0" borderId="11" xfId="1" applyFont="1" applyBorder="1" applyAlignment="1">
      <alignment horizontal="center"/>
    </xf>
    <xf numFmtId="164" fontId="1" fillId="0" borderId="3" xfId="1" applyFont="1" applyBorder="1" applyAlignment="1">
      <alignment horizontal="center"/>
    </xf>
    <xf numFmtId="164" fontId="1" fillId="0" borderId="11" xfId="1" applyFont="1" applyBorder="1" applyAlignment="1">
      <alignment horizontal="center"/>
    </xf>
    <xf numFmtId="164" fontId="9" fillId="0" borderId="0" xfId="1" applyFont="1" applyBorder="1" applyAlignment="1">
      <alignment horizontal="center" vertical="center"/>
    </xf>
    <xf numFmtId="0" fontId="5" fillId="0" borderId="3" xfId="0" applyFont="1" applyBorder="1" applyAlignment="1">
      <alignment horizontal="center" vertical="center" wrapText="1"/>
    </xf>
    <xf numFmtId="0" fontId="5" fillId="0" borderId="0" xfId="0" applyFont="1" applyBorder="1" applyAlignment="1">
      <alignment horizontal="center" vertical="center" wrapText="1"/>
    </xf>
    <xf numFmtId="0" fontId="5" fillId="0" borderId="8" xfId="0" applyFont="1" applyBorder="1" applyAlignment="1">
      <alignment horizontal="center" vertical="center" wrapText="1"/>
    </xf>
    <xf numFmtId="0" fontId="1" fillId="0" borderId="0" xfId="0" applyFont="1" applyBorder="1" applyAlignment="1">
      <alignment horizontal="left" vertical="top" wrapText="1"/>
    </xf>
    <xf numFmtId="164" fontId="2" fillId="0" borderId="0" xfId="1" applyFont="1" applyBorder="1" applyAlignment="1">
      <alignment horizontal="center"/>
    </xf>
    <xf numFmtId="0" fontId="1" fillId="0" borderId="3" xfId="0" applyFont="1" applyBorder="1" applyAlignment="1">
      <alignment horizontal="center" vertical="center" wrapText="1"/>
    </xf>
    <xf numFmtId="0" fontId="1" fillId="0" borderId="0" xfId="0" applyFont="1" applyBorder="1" applyAlignment="1">
      <alignment horizontal="center" vertical="center" wrapText="1"/>
    </xf>
    <xf numFmtId="0" fontId="1" fillId="0" borderId="8"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5" xfId="0" applyFont="1" applyBorder="1" applyAlignment="1">
      <alignment horizontal="center" vertical="center" wrapText="1"/>
    </xf>
    <xf numFmtId="0" fontId="1" fillId="0" borderId="11" xfId="0" applyFont="1" applyBorder="1" applyAlignment="1">
      <alignment horizontal="center"/>
    </xf>
    <xf numFmtId="0" fontId="1" fillId="0" borderId="3" xfId="0" applyFont="1" applyBorder="1" applyAlignment="1">
      <alignment horizontal="center"/>
    </xf>
    <xf numFmtId="0" fontId="1" fillId="0" borderId="8" xfId="0" applyFont="1" applyBorder="1" applyAlignment="1">
      <alignment horizontal="center"/>
    </xf>
    <xf numFmtId="0" fontId="1" fillId="0" borderId="11" xfId="0" applyFont="1" applyBorder="1" applyAlignment="1">
      <alignment horizontal="left"/>
    </xf>
    <xf numFmtId="0" fontId="3" fillId="0" borderId="15" xfId="0" applyFont="1" applyBorder="1" applyAlignment="1">
      <alignment horizontal="left"/>
    </xf>
    <xf numFmtId="0" fontId="2" fillId="0" borderId="0" xfId="0" applyFont="1" applyBorder="1" applyAlignment="1">
      <alignment horizontal="left" vertical="top" wrapText="1"/>
    </xf>
    <xf numFmtId="0" fontId="22" fillId="0" borderId="15" xfId="0" applyFont="1" applyBorder="1" applyAlignment="1">
      <alignment horizontal="center"/>
    </xf>
    <xf numFmtId="164" fontId="2" fillId="0" borderId="15" xfId="1" applyFont="1" applyBorder="1" applyAlignment="1">
      <alignment horizontal="center" vertical="center"/>
    </xf>
    <xf numFmtId="164" fontId="1" fillId="0" borderId="3" xfId="1" applyFont="1" applyBorder="1" applyAlignment="1">
      <alignment horizontal="center" vertical="center" wrapText="1"/>
    </xf>
    <xf numFmtId="164" fontId="1" fillId="0" borderId="15" xfId="1" applyFont="1" applyBorder="1" applyAlignment="1">
      <alignment horizontal="center" vertical="center" wrapText="1"/>
    </xf>
    <xf numFmtId="164" fontId="1" fillId="0" borderId="14" xfId="1" applyFont="1" applyBorder="1" applyAlignment="1">
      <alignment horizontal="center"/>
    </xf>
    <xf numFmtId="164" fontId="1" fillId="0" borderId="0" xfId="1" applyFont="1" applyBorder="1" applyAlignment="1">
      <alignment horizontal="center"/>
    </xf>
    <xf numFmtId="164" fontId="2" fillId="0" borderId="0" xfId="1" applyFont="1" applyFill="1" applyBorder="1" applyAlignment="1">
      <alignment horizontal="center"/>
    </xf>
    <xf numFmtId="164" fontId="10" fillId="0" borderId="3" xfId="1" applyFont="1" applyBorder="1" applyAlignment="1">
      <alignment horizontal="center"/>
    </xf>
    <xf numFmtId="0" fontId="16" fillId="0" borderId="0" xfId="0" applyFont="1" applyFill="1" applyBorder="1" applyAlignment="1">
      <alignment horizontal="left" vertical="top" wrapText="1"/>
    </xf>
    <xf numFmtId="0" fontId="16" fillId="0" borderId="0" xfId="0" applyFont="1" applyBorder="1" applyAlignment="1">
      <alignment horizontal="left" vertical="top" wrapText="1"/>
    </xf>
    <xf numFmtId="0" fontId="14" fillId="0" borderId="0" xfId="0" applyFont="1" applyBorder="1" applyAlignment="1">
      <alignment horizontal="left" vertical="top" wrapText="1"/>
    </xf>
    <xf numFmtId="0" fontId="13" fillId="0" borderId="0" xfId="0" applyFont="1" applyBorder="1" applyAlignment="1">
      <alignment horizontal="left" vertical="top" wrapText="1"/>
    </xf>
    <xf numFmtId="0" fontId="14" fillId="0" borderId="0" xfId="0" applyFont="1" applyBorder="1" applyAlignment="1">
      <alignment horizontal="center" vertical="top" wrapText="1"/>
    </xf>
    <xf numFmtId="14" fontId="13" fillId="0" borderId="0" xfId="0" applyNumberFormat="1" applyFont="1" applyBorder="1" applyAlignment="1">
      <alignment horizontal="center" vertical="top" wrapText="1"/>
    </xf>
    <xf numFmtId="0" fontId="13" fillId="0" borderId="0" xfId="0" applyFont="1" applyBorder="1" applyAlignment="1">
      <alignment horizontal="center"/>
    </xf>
    <xf numFmtId="0" fontId="13" fillId="0" borderId="1" xfId="0" applyFont="1" applyBorder="1" applyAlignment="1">
      <alignment horizontal="left" vertical="top" wrapText="1"/>
    </xf>
    <xf numFmtId="0" fontId="13" fillId="0" borderId="16" xfId="0" applyFont="1" applyBorder="1" applyAlignment="1">
      <alignment horizontal="left" vertical="top" wrapText="1"/>
    </xf>
    <xf numFmtId="0" fontId="13" fillId="0" borderId="0" xfId="0" applyFont="1" applyBorder="1" applyAlignment="1">
      <alignment horizontal="center" vertical="top" wrapText="1"/>
    </xf>
    <xf numFmtId="0" fontId="14" fillId="0" borderId="16" xfId="0" applyFont="1" applyBorder="1" applyAlignment="1">
      <alignment horizontal="center"/>
    </xf>
    <xf numFmtId="0" fontId="14" fillId="0" borderId="11" xfId="0" applyFont="1" applyBorder="1" applyAlignment="1">
      <alignment horizontal="center"/>
    </xf>
    <xf numFmtId="0" fontId="14" fillId="0" borderId="10" xfId="0" applyFont="1" applyBorder="1" applyAlignment="1">
      <alignment horizontal="center"/>
    </xf>
    <xf numFmtId="14" fontId="13" fillId="0" borderId="1" xfId="0" applyNumberFormat="1" applyFont="1" applyBorder="1" applyAlignment="1">
      <alignment horizontal="center" vertical="top" wrapText="1"/>
    </xf>
    <xf numFmtId="0" fontId="13" fillId="0" borderId="1" xfId="0" applyFont="1" applyBorder="1" applyAlignment="1">
      <alignment horizontal="center" vertical="top" wrapText="1"/>
    </xf>
    <xf numFmtId="0" fontId="14" fillId="0" borderId="1" xfId="0" applyFont="1" applyBorder="1" applyAlignment="1">
      <alignment horizontal="left" vertical="top" wrapText="1"/>
    </xf>
    <xf numFmtId="0" fontId="14" fillId="0" borderId="16" xfId="0" applyFont="1" applyBorder="1" applyAlignment="1">
      <alignment horizontal="left" vertical="top" wrapText="1"/>
    </xf>
    <xf numFmtId="0" fontId="14" fillId="0" borderId="11" xfId="0" applyFont="1" applyBorder="1" applyAlignment="1">
      <alignment horizontal="left" vertical="top" wrapText="1"/>
    </xf>
    <xf numFmtId="0" fontId="14" fillId="0" borderId="10" xfId="0" applyFont="1" applyBorder="1" applyAlignment="1">
      <alignment horizontal="left" vertical="top" wrapText="1"/>
    </xf>
    <xf numFmtId="0" fontId="14" fillId="0" borderId="5" xfId="0" applyFont="1" applyBorder="1" applyAlignment="1">
      <alignment horizontal="left" vertical="top" wrapText="1"/>
    </xf>
    <xf numFmtId="0" fontId="14" fillId="0" borderId="6" xfId="0" applyFont="1" applyBorder="1" applyAlignment="1">
      <alignment horizontal="left" vertical="top" wrapText="1"/>
    </xf>
    <xf numFmtId="0" fontId="14" fillId="0" borderId="5" xfId="0" applyFont="1" applyBorder="1" applyAlignment="1">
      <alignment horizontal="center" vertical="top" wrapText="1"/>
    </xf>
    <xf numFmtId="0" fontId="14" fillId="0" borderId="6" xfId="0" applyFont="1" applyBorder="1" applyAlignment="1">
      <alignment horizontal="center" vertical="top" wrapText="1"/>
    </xf>
    <xf numFmtId="0" fontId="13" fillId="0" borderId="7" xfId="0" applyFont="1" applyBorder="1" applyAlignment="1">
      <alignment horizontal="center" vertical="top" wrapText="1"/>
    </xf>
    <xf numFmtId="0" fontId="13" fillId="0" borderId="8" xfId="0" applyFont="1" applyBorder="1" applyAlignment="1">
      <alignment horizontal="center" vertical="top" wrapText="1"/>
    </xf>
    <xf numFmtId="0" fontId="13" fillId="0" borderId="17" xfId="0" applyFont="1" applyBorder="1" applyAlignment="1">
      <alignment horizontal="center"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0" fontId="13" fillId="0" borderId="4" xfId="0" applyFont="1" applyBorder="1" applyAlignment="1">
      <alignment horizontal="left" vertical="top" wrapText="1"/>
    </xf>
    <xf numFmtId="0" fontId="13" fillId="0" borderId="8" xfId="0" applyFont="1" applyBorder="1" applyAlignment="1">
      <alignment horizontal="left" vertical="top" wrapText="1"/>
    </xf>
    <xf numFmtId="0" fontId="14" fillId="0" borderId="2" xfId="0" applyFont="1" applyBorder="1" applyAlignment="1">
      <alignment horizontal="left" vertical="top" wrapText="1"/>
    </xf>
    <xf numFmtId="0" fontId="14" fillId="0" borderId="3" xfId="0" applyFont="1" applyBorder="1" applyAlignment="1">
      <alignment horizontal="left" vertical="top" wrapText="1"/>
    </xf>
    <xf numFmtId="0" fontId="14" fillId="0" borderId="4" xfId="0" applyFont="1" applyBorder="1" applyAlignment="1">
      <alignment horizontal="left" vertical="top" wrapText="1"/>
    </xf>
    <xf numFmtId="0" fontId="13" fillId="0" borderId="5" xfId="0" applyFont="1" applyBorder="1" applyAlignment="1">
      <alignment horizontal="left" vertical="top" wrapText="1"/>
    </xf>
    <xf numFmtId="0" fontId="13" fillId="0" borderId="6" xfId="0" applyFont="1" applyBorder="1" applyAlignment="1">
      <alignment horizontal="left" vertical="top" wrapText="1"/>
    </xf>
    <xf numFmtId="0" fontId="13" fillId="0" borderId="16" xfId="0" applyFont="1" applyBorder="1" applyAlignment="1">
      <alignment horizontal="right" vertical="top" wrapText="1"/>
    </xf>
    <xf numFmtId="0" fontId="13" fillId="0" borderId="11" xfId="0" applyFont="1" applyBorder="1" applyAlignment="1">
      <alignment horizontal="right" vertical="top" wrapText="1"/>
    </xf>
    <xf numFmtId="0" fontId="13" fillId="0" borderId="11" xfId="0" applyFont="1" applyBorder="1" applyAlignment="1">
      <alignment horizontal="left" vertical="top" wrapText="1"/>
    </xf>
    <xf numFmtId="0" fontId="13" fillId="0" borderId="10" xfId="0" applyFont="1" applyBorder="1" applyAlignment="1">
      <alignment horizontal="left" vertical="top" wrapText="1"/>
    </xf>
    <xf numFmtId="0" fontId="13" fillId="0" borderId="9" xfId="0" applyFont="1" applyBorder="1" applyAlignment="1">
      <alignment horizontal="center" vertical="top" wrapText="1"/>
    </xf>
    <xf numFmtId="0" fontId="13" fillId="0" borderId="1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164" fontId="14" fillId="0" borderId="16" xfId="0" applyNumberFormat="1" applyFont="1" applyBorder="1" applyAlignment="1">
      <alignment horizontal="center" vertical="top" wrapText="1"/>
    </xf>
    <xf numFmtId="164" fontId="14" fillId="0" borderId="11" xfId="0" applyNumberFormat="1" applyFont="1" applyBorder="1" applyAlignment="1">
      <alignment horizontal="center" vertical="top" wrapText="1"/>
    </xf>
    <xf numFmtId="164" fontId="14" fillId="0" borderId="10" xfId="0" applyNumberFormat="1" applyFont="1" applyBorder="1" applyAlignment="1">
      <alignment horizontal="center" vertical="top" wrapText="1"/>
    </xf>
    <xf numFmtId="164" fontId="16" fillId="0" borderId="16" xfId="0" applyNumberFormat="1" applyFont="1" applyBorder="1" applyAlignment="1">
      <alignment horizontal="center" vertical="center" wrapText="1"/>
    </xf>
    <xf numFmtId="164" fontId="16" fillId="0" borderId="11" xfId="0" applyNumberFormat="1" applyFont="1" applyBorder="1" applyAlignment="1">
      <alignment horizontal="center" vertical="center" wrapText="1"/>
    </xf>
    <xf numFmtId="164" fontId="16" fillId="0" borderId="10" xfId="0" applyNumberFormat="1" applyFont="1" applyBorder="1" applyAlignment="1">
      <alignment horizontal="center" vertical="center" wrapText="1"/>
    </xf>
    <xf numFmtId="164" fontId="14" fillId="0" borderId="16" xfId="0" applyNumberFormat="1" applyFont="1" applyBorder="1" applyAlignment="1">
      <alignment horizontal="center" vertical="center" wrapText="1"/>
    </xf>
    <xf numFmtId="164" fontId="14" fillId="0" borderId="11" xfId="0" applyNumberFormat="1" applyFont="1" applyBorder="1" applyAlignment="1">
      <alignment horizontal="center" vertical="center" wrapText="1"/>
    </xf>
    <xf numFmtId="164" fontId="14" fillId="0" borderId="10" xfId="0" applyNumberFormat="1" applyFont="1" applyBorder="1" applyAlignment="1">
      <alignment horizontal="center" vertical="center" wrapText="1"/>
    </xf>
    <xf numFmtId="0" fontId="14" fillId="0" borderId="5" xfId="0" applyFont="1" applyFill="1" applyBorder="1" applyAlignment="1">
      <alignment horizontal="left" vertical="top" wrapText="1"/>
    </xf>
    <xf numFmtId="0" fontId="14" fillId="0" borderId="0" xfId="0" applyFont="1" applyFill="1" applyBorder="1" applyAlignment="1">
      <alignment horizontal="left" vertical="top" wrapText="1"/>
    </xf>
    <xf numFmtId="0" fontId="14" fillId="0" borderId="6" xfId="0" applyFont="1" applyFill="1" applyBorder="1" applyAlignment="1">
      <alignment horizontal="left" vertical="top" wrapText="1"/>
    </xf>
    <xf numFmtId="0" fontId="14" fillId="0" borderId="2" xfId="0" applyFont="1" applyBorder="1" applyAlignment="1">
      <alignment horizontal="center" vertical="top" wrapText="1"/>
    </xf>
    <xf numFmtId="0" fontId="14" fillId="0" borderId="3" xfId="0" applyFont="1" applyBorder="1" applyAlignment="1">
      <alignment horizontal="center" vertical="top" wrapText="1"/>
    </xf>
    <xf numFmtId="0" fontId="14" fillId="0" borderId="4" xfId="0" applyFont="1" applyBorder="1" applyAlignment="1">
      <alignment horizontal="center" vertical="top" wrapText="1"/>
    </xf>
    <xf numFmtId="0" fontId="26" fillId="0" borderId="5" xfId="0" applyFont="1" applyBorder="1" applyAlignment="1">
      <alignment horizontal="left" vertical="top" wrapText="1"/>
    </xf>
    <xf numFmtId="0" fontId="26" fillId="0" borderId="0" xfId="0" applyFont="1" applyBorder="1" applyAlignment="1">
      <alignment horizontal="left" vertical="top" wrapText="1"/>
    </xf>
    <xf numFmtId="0" fontId="26" fillId="0" borderId="6" xfId="0" applyFont="1" applyBorder="1" applyAlignment="1">
      <alignment horizontal="left" vertical="top" wrapText="1"/>
    </xf>
    <xf numFmtId="0" fontId="15" fillId="0" borderId="5" xfId="0" applyFont="1" applyFill="1" applyBorder="1" applyAlignment="1">
      <alignment horizontal="left" vertical="top" wrapText="1"/>
    </xf>
    <xf numFmtId="0" fontId="15" fillId="0" borderId="0" xfId="0" applyFont="1" applyFill="1" applyBorder="1" applyAlignment="1">
      <alignment horizontal="left" vertical="top" wrapText="1"/>
    </xf>
    <xf numFmtId="0" fontId="15" fillId="0" borderId="6" xfId="0" applyFont="1" applyFill="1" applyBorder="1" applyAlignment="1">
      <alignment horizontal="left" vertical="top" wrapText="1"/>
    </xf>
    <xf numFmtId="14" fontId="20" fillId="0" borderId="1" xfId="0" applyNumberFormat="1" applyFont="1" applyBorder="1" applyAlignment="1">
      <alignment horizontal="center" vertical="top" wrapText="1"/>
    </xf>
    <xf numFmtId="0" fontId="20" fillId="0" borderId="1" xfId="0" applyFont="1" applyBorder="1" applyAlignment="1">
      <alignment horizontal="center" vertical="top" wrapText="1"/>
    </xf>
    <xf numFmtId="0" fontId="16" fillId="0" borderId="0" xfId="0" applyFont="1" applyBorder="1" applyAlignment="1">
      <alignment vertical="top" wrapText="1"/>
    </xf>
    <xf numFmtId="164" fontId="16" fillId="0" borderId="0" xfId="1" applyFont="1" applyFill="1" applyBorder="1" applyAlignment="1">
      <alignment horizontal="right" vertical="top" wrapText="1"/>
    </xf>
    <xf numFmtId="0" fontId="17" fillId="0" borderId="0" xfId="0" applyFont="1" applyBorder="1" applyAlignment="1">
      <alignment horizontal="left" vertical="top" wrapText="1"/>
    </xf>
    <xf numFmtId="0" fontId="13" fillId="0" borderId="0" xfId="0" applyFont="1" applyFill="1" applyBorder="1" applyAlignment="1">
      <alignment horizontal="left" vertical="top" wrapText="1"/>
    </xf>
    <xf numFmtId="0" fontId="14" fillId="0" borderId="5" xfId="0" applyFont="1" applyBorder="1" applyAlignment="1">
      <alignment horizontal="left" vertical="top" wrapText="1" indent="2"/>
    </xf>
    <xf numFmtId="0" fontId="14" fillId="0" borderId="0" xfId="0" applyFont="1" applyBorder="1" applyAlignment="1">
      <alignment horizontal="left" vertical="top" wrapText="1" indent="2"/>
    </xf>
    <xf numFmtId="0" fontId="14" fillId="0" borderId="6" xfId="0" applyFont="1" applyBorder="1" applyAlignment="1">
      <alignment horizontal="left" vertical="top" wrapText="1" indent="2"/>
    </xf>
    <xf numFmtId="0" fontId="14" fillId="0" borderId="5" xfId="0" applyFont="1" applyBorder="1" applyAlignment="1">
      <alignment vertical="top" wrapText="1"/>
    </xf>
    <xf numFmtId="0" fontId="14" fillId="0" borderId="0" xfId="0" applyFont="1" applyBorder="1" applyAlignment="1">
      <alignment vertical="top" wrapText="1"/>
    </xf>
    <xf numFmtId="0" fontId="14" fillId="0" borderId="6" xfId="0" applyFont="1" applyBorder="1" applyAlignment="1">
      <alignment vertical="top" wrapText="1"/>
    </xf>
    <xf numFmtId="0" fontId="16" fillId="0" borderId="2" xfId="0" applyFont="1" applyFill="1" applyBorder="1" applyAlignment="1">
      <alignment horizontal="left" vertical="top" wrapText="1"/>
    </xf>
    <xf numFmtId="0" fontId="16" fillId="0" borderId="3" xfId="0" applyFont="1" applyFill="1" applyBorder="1" applyAlignment="1">
      <alignment horizontal="left" vertical="top" wrapText="1"/>
    </xf>
    <xf numFmtId="0" fontId="16" fillId="0" borderId="4" xfId="0" applyFont="1" applyFill="1" applyBorder="1" applyAlignment="1">
      <alignment horizontal="left" vertical="top" wrapText="1"/>
    </xf>
  </cellXfs>
  <cellStyles count="71">
    <cellStyle name="Comma" xfId="1" builtinId="3"/>
    <cellStyle name="Comma 2" xfId="3"/>
    <cellStyle name="Comma 3" xfId="5"/>
    <cellStyle name="Comma 4" xfId="6"/>
    <cellStyle name="Comma 5" xfId="7"/>
    <cellStyle name="Comma 6" xfId="8"/>
    <cellStyle name="Hyperlink" xfId="2" builtinId="8"/>
    <cellStyle name="Hyperlink 2" xfId="9"/>
    <cellStyle name="Normal" xfId="0" builtinId="0"/>
    <cellStyle name="Normal 10 2" xfId="10"/>
    <cellStyle name="Normal 108" xfId="11"/>
    <cellStyle name="Normal 108 2" xfId="12"/>
    <cellStyle name="Normal 109" xfId="13"/>
    <cellStyle name="Normal 109 2" xfId="14"/>
    <cellStyle name="Normal 112" xfId="15"/>
    <cellStyle name="Normal 112 2" xfId="16"/>
    <cellStyle name="Normal 122" xfId="17"/>
    <cellStyle name="Normal 122 2" xfId="18"/>
    <cellStyle name="Normal 124" xfId="19"/>
    <cellStyle name="Normal 124 2" xfId="20"/>
    <cellStyle name="Normal 125" xfId="21"/>
    <cellStyle name="Normal 125 2" xfId="22"/>
    <cellStyle name="Normal 132 2" xfId="23"/>
    <cellStyle name="Normal 135" xfId="24"/>
    <cellStyle name="Normal 135 2" xfId="25"/>
    <cellStyle name="Normal 137" xfId="26"/>
    <cellStyle name="Normal 137 2" xfId="27"/>
    <cellStyle name="Normal 140 2" xfId="28"/>
    <cellStyle name="Normal 141" xfId="29"/>
    <cellStyle name="Normal 141 2" xfId="30"/>
    <cellStyle name="Normal 145" xfId="31"/>
    <cellStyle name="Normal 145 2" xfId="32"/>
    <cellStyle name="Normal 146" xfId="33"/>
    <cellStyle name="Normal 146 2" xfId="34"/>
    <cellStyle name="Normal 147" xfId="35"/>
    <cellStyle name="Normal 147 2" xfId="36"/>
    <cellStyle name="Normal 148" xfId="37"/>
    <cellStyle name="Normal 148 2" xfId="38"/>
    <cellStyle name="Normal 156" xfId="39"/>
    <cellStyle name="Normal 156 2" xfId="40"/>
    <cellStyle name="Normal 157" xfId="41"/>
    <cellStyle name="Normal 157 2" xfId="42"/>
    <cellStyle name="Normal 167" xfId="43"/>
    <cellStyle name="Normal 167 2" xfId="44"/>
    <cellStyle name="Normal 181 2" xfId="45"/>
    <cellStyle name="Normal 182" xfId="46"/>
    <cellStyle name="Normal 182 2" xfId="47"/>
    <cellStyle name="Normal 183" xfId="48"/>
    <cellStyle name="Normal 183 2" xfId="49"/>
    <cellStyle name="Normal 184 2" xfId="50"/>
    <cellStyle name="Normal 185 2" xfId="51"/>
    <cellStyle name="Normal 186" xfId="52"/>
    <cellStyle name="Normal 186 2" xfId="53"/>
    <cellStyle name="Normal 187" xfId="54"/>
    <cellStyle name="Normal 187 2" xfId="55"/>
    <cellStyle name="Normal 2" xfId="56"/>
    <cellStyle name="Normal 27" xfId="57"/>
    <cellStyle name="Normal 27 2" xfId="58"/>
    <cellStyle name="Normal 3" xfId="59"/>
    <cellStyle name="Normal 4" xfId="60"/>
    <cellStyle name="Normal 4 2" xfId="61"/>
    <cellStyle name="Normal 61" xfId="62"/>
    <cellStyle name="Normal 61 2" xfId="63"/>
    <cellStyle name="Normal 69" xfId="64"/>
    <cellStyle name="Normal 69 2" xfId="65"/>
    <cellStyle name="Normal 90" xfId="66"/>
    <cellStyle name="Normal 90 2" xfId="67"/>
    <cellStyle name="Normal 99" xfId="68"/>
    <cellStyle name="Normal 99 2" xfId="69"/>
    <cellStyle name="Percent 2" xfId="4"/>
    <cellStyle name="Percent 3" xfId="7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UDIT%20&amp;%20ITAX%20NEW/AUDIT/FORMAT%202022/SHUBHANI/BS%20PL.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BS"/>
      <sheetName val="PL"/>
      <sheetName val="CF"/>
      <sheetName val="AP"/>
      <sheetName val="SC"/>
      <sheetName val="LTB"/>
      <sheetName val="STB"/>
      <sheetName val="OCL"/>
      <sheetName val="TA"/>
      <sheetName val="TA OP"/>
      <sheetName val="TA ADD."/>
      <sheetName val="NCI"/>
      <sheetName val="LT L&amp;A"/>
      <sheetName val="C&amp;CE"/>
      <sheetName val="RFO"/>
      <sheetName val="EBE"/>
      <sheetName val="OE"/>
      <sheetName val="ANNEX"/>
      <sheetName val="ADD.INF."/>
      <sheetName val="add. info (2)"/>
      <sheetName val="ADDINFO AS14"/>
      <sheetName val="AS18"/>
      <sheetName val="Stock"/>
      <sheetName val="I.Tax dep."/>
      <sheetName val="FG Valua."/>
      <sheetName val="Tax Computation"/>
      <sheetName val="GP -Deferred Tax"/>
      <sheetName val="AOC-2"/>
      <sheetName val="cls stock raw mat."/>
      <sheetName val="QTY DETAILS"/>
      <sheetName val="SALE REGISTER"/>
      <sheetName val="PURCHASE REGISTER"/>
      <sheetName val="Sheet1"/>
      <sheetName val="Sheet2"/>
    </sheetNames>
    <sheetDataSet>
      <sheetData sheetId="0">
        <row r="6">
          <cell r="F6" t="str">
            <v>As at 31 March, 2022</v>
          </cell>
          <cell r="G6" t="str">
            <v>As at 31 March, 2021</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ow r="4">
          <cell r="A4" t="str">
            <v>Notes forming part of the financial statements</v>
          </cell>
        </row>
      </sheetData>
      <sheetData sheetId="19"/>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2:N145"/>
  <sheetViews>
    <sheetView view="pageBreakPreview" topLeftCell="A127" zoomScaleSheetLayoutView="100" workbookViewId="0">
      <selection activeCell="A136" sqref="A136"/>
    </sheetView>
  </sheetViews>
  <sheetFormatPr defaultColWidth="9.109375" defaultRowHeight="13.8"/>
  <cols>
    <col min="1" max="1" width="9.109375" style="1"/>
    <col min="2" max="2" width="11.5546875" style="1" bestFit="1" customWidth="1"/>
    <col min="3" max="4" width="9.109375" style="1"/>
    <col min="5" max="5" width="11" style="1" customWidth="1"/>
    <col min="6" max="6" width="10.33203125" style="1" customWidth="1"/>
    <col min="7" max="7" width="7.88671875" style="1" customWidth="1"/>
    <col min="8" max="9" width="9.109375" style="1"/>
    <col min="10" max="10" width="7.33203125" style="1" customWidth="1"/>
    <col min="11" max="11" width="26.5546875" style="1" customWidth="1"/>
    <col min="12" max="12" width="11.88671875" style="2" bestFit="1" customWidth="1"/>
    <col min="13" max="14" width="13.44140625" style="1" bestFit="1" customWidth="1"/>
    <col min="15" max="16384" width="9.109375" style="1"/>
  </cols>
  <sheetData>
    <row r="2" spans="1:11">
      <c r="A2" s="4" t="s">
        <v>0</v>
      </c>
      <c r="B2" s="2"/>
      <c r="C2" s="2"/>
      <c r="D2" s="2"/>
      <c r="E2" s="2"/>
      <c r="F2" s="2"/>
      <c r="G2" s="2"/>
      <c r="H2" s="252" t="s">
        <v>236</v>
      </c>
      <c r="I2" s="252"/>
      <c r="J2" s="252"/>
      <c r="K2" s="4" t="s">
        <v>481</v>
      </c>
    </row>
    <row r="3" spans="1:11">
      <c r="A3" s="10" t="s">
        <v>480</v>
      </c>
      <c r="B3" s="2"/>
      <c r="C3" s="2"/>
      <c r="D3" s="2"/>
      <c r="E3" s="2"/>
      <c r="F3" s="2"/>
      <c r="G3" s="2"/>
      <c r="H3" s="250"/>
      <c r="I3" s="250"/>
      <c r="J3" s="250"/>
      <c r="K3" s="2"/>
    </row>
    <row r="4" spans="1:11">
      <c r="A4" s="10" t="s">
        <v>264</v>
      </c>
      <c r="B4" s="2"/>
      <c r="C4" s="2"/>
      <c r="D4" s="2"/>
      <c r="E4" s="2"/>
      <c r="F4" s="2"/>
      <c r="G4" s="2"/>
      <c r="H4" s="250"/>
      <c r="I4" s="250"/>
      <c r="J4" s="250"/>
      <c r="K4" s="2"/>
    </row>
    <row r="5" spans="1:11" ht="14.4">
      <c r="A5" s="5" t="s">
        <v>207</v>
      </c>
      <c r="B5" s="2"/>
      <c r="C5" s="2"/>
      <c r="D5" s="2"/>
      <c r="E5" s="2"/>
      <c r="F5" s="2"/>
      <c r="G5" s="2"/>
      <c r="H5" s="250"/>
      <c r="I5" s="250"/>
      <c r="J5" s="250"/>
      <c r="K5" s="2"/>
    </row>
    <row r="6" spans="1:11">
      <c r="A6" s="2"/>
      <c r="B6" s="2"/>
      <c r="C6" s="2"/>
      <c r="D6" s="2"/>
      <c r="E6" s="2"/>
      <c r="F6" s="2"/>
      <c r="G6" s="2"/>
      <c r="H6" s="253"/>
      <c r="I6" s="253"/>
      <c r="J6" s="253"/>
      <c r="K6" s="2"/>
    </row>
    <row r="7" spans="1:11" ht="15" customHeight="1">
      <c r="A7" s="264" t="s">
        <v>25</v>
      </c>
      <c r="B7" s="264"/>
      <c r="C7" s="264"/>
      <c r="D7" s="264"/>
      <c r="E7" s="264"/>
      <c r="F7" s="264" t="s">
        <v>26</v>
      </c>
      <c r="G7" s="264"/>
      <c r="H7" s="259" t="s">
        <v>265</v>
      </c>
      <c r="I7" s="259"/>
      <c r="J7" s="259"/>
      <c r="K7" s="259" t="s">
        <v>266</v>
      </c>
    </row>
    <row r="8" spans="1:11" ht="15" customHeight="1">
      <c r="A8" s="265"/>
      <c r="B8" s="265"/>
      <c r="C8" s="265"/>
      <c r="D8" s="265"/>
      <c r="E8" s="265"/>
      <c r="F8" s="265"/>
      <c r="G8" s="265"/>
      <c r="H8" s="260"/>
      <c r="I8" s="260"/>
      <c r="J8" s="260"/>
      <c r="K8" s="260"/>
    </row>
    <row r="9" spans="1:11" ht="15" customHeight="1">
      <c r="A9" s="266"/>
      <c r="B9" s="266"/>
      <c r="C9" s="266"/>
      <c r="D9" s="266"/>
      <c r="E9" s="266"/>
      <c r="F9" s="266"/>
      <c r="G9" s="266"/>
      <c r="H9" s="261"/>
      <c r="I9" s="261"/>
      <c r="J9" s="261"/>
      <c r="K9" s="261"/>
    </row>
    <row r="10" spans="1:11" ht="15" customHeight="1">
      <c r="A10" s="269">
        <v>1</v>
      </c>
      <c r="B10" s="269"/>
      <c r="C10" s="269"/>
      <c r="D10" s="269"/>
      <c r="E10" s="269"/>
      <c r="F10" s="269">
        <v>2</v>
      </c>
      <c r="G10" s="269"/>
      <c r="H10" s="269">
        <v>3</v>
      </c>
      <c r="I10" s="269"/>
      <c r="J10" s="269"/>
      <c r="K10" s="29">
        <v>4</v>
      </c>
    </row>
    <row r="11" spans="1:11">
      <c r="A11" s="2"/>
      <c r="B11" s="2"/>
      <c r="C11" s="2"/>
      <c r="D11" s="2"/>
      <c r="E11" s="2"/>
      <c r="F11" s="2"/>
      <c r="G11" s="2"/>
      <c r="H11" s="9"/>
      <c r="I11" s="9"/>
      <c r="J11" s="9"/>
      <c r="K11" s="2"/>
    </row>
    <row r="12" spans="1:11">
      <c r="A12" s="4" t="s">
        <v>1</v>
      </c>
      <c r="B12" s="2"/>
      <c r="C12" s="2"/>
      <c r="D12" s="2"/>
      <c r="E12" s="2"/>
      <c r="F12" s="2"/>
      <c r="G12" s="2"/>
      <c r="H12" s="9"/>
      <c r="I12" s="9"/>
      <c r="J12" s="9"/>
      <c r="K12" s="2"/>
    </row>
    <row r="13" spans="1:11">
      <c r="A13" s="4" t="s">
        <v>27</v>
      </c>
      <c r="B13" s="2"/>
      <c r="C13" s="2"/>
      <c r="D13" s="2"/>
      <c r="E13" s="2"/>
      <c r="F13" s="2"/>
      <c r="G13" s="2"/>
      <c r="H13" s="9"/>
      <c r="I13" s="9"/>
      <c r="J13" s="9"/>
      <c r="K13" s="2"/>
    </row>
    <row r="14" spans="1:11" ht="14.4">
      <c r="A14" s="2" t="s">
        <v>2</v>
      </c>
      <c r="B14" s="2"/>
      <c r="C14" s="2"/>
      <c r="D14" s="2"/>
      <c r="E14" s="2"/>
      <c r="F14" s="2"/>
      <c r="G14" s="53">
        <v>2</v>
      </c>
      <c r="H14" s="263">
        <f>+'1-2'!H16</f>
        <v>100000</v>
      </c>
      <c r="I14" s="263"/>
      <c r="J14" s="263"/>
      <c r="K14" s="9">
        <f>+'1-2'!I16</f>
        <v>100000</v>
      </c>
    </row>
    <row r="15" spans="1:11" ht="14.4">
      <c r="A15" s="2" t="s">
        <v>3</v>
      </c>
      <c r="B15" s="2"/>
      <c r="C15" s="2"/>
      <c r="D15" s="2"/>
      <c r="E15" s="2"/>
      <c r="F15" s="2"/>
      <c r="G15" s="53">
        <v>3</v>
      </c>
      <c r="H15" s="263">
        <f>+'1-2'!H108</f>
        <v>-3546</v>
      </c>
      <c r="I15" s="263"/>
      <c r="J15" s="263"/>
      <c r="K15" s="9">
        <f>+'1-2'!I108</f>
        <v>-4192</v>
      </c>
    </row>
    <row r="16" spans="1:11" ht="14.4">
      <c r="A16" s="2" t="s">
        <v>37</v>
      </c>
      <c r="B16" s="2"/>
      <c r="C16" s="2"/>
      <c r="D16" s="2"/>
      <c r="E16" s="2"/>
      <c r="F16" s="2"/>
      <c r="G16" s="53">
        <v>4</v>
      </c>
      <c r="H16" s="263">
        <f>'1-2'!H114</f>
        <v>0</v>
      </c>
      <c r="I16" s="263"/>
      <c r="J16" s="263"/>
      <c r="K16" s="9">
        <f>'1-2'!I114</f>
        <v>0</v>
      </c>
    </row>
    <row r="17" spans="1:11" ht="15" customHeight="1">
      <c r="A17" s="2"/>
      <c r="B17" s="2"/>
      <c r="C17" s="2"/>
      <c r="D17" s="2"/>
      <c r="E17" s="2"/>
      <c r="F17" s="2"/>
      <c r="G17" s="52"/>
      <c r="H17" s="282">
        <f>H14+H15</f>
        <v>96454</v>
      </c>
      <c r="I17" s="282"/>
      <c r="J17" s="282"/>
      <c r="K17" s="178">
        <f>K14+K15</f>
        <v>95808</v>
      </c>
    </row>
    <row r="18" spans="1:11" ht="14.4">
      <c r="A18" s="4" t="s">
        <v>38</v>
      </c>
      <c r="B18" s="2"/>
      <c r="C18" s="2"/>
      <c r="D18" s="2"/>
      <c r="E18" s="2"/>
      <c r="F18" s="2"/>
      <c r="G18" s="53">
        <v>5</v>
      </c>
      <c r="H18" s="280">
        <f>'1-2'!H120</f>
        <v>0</v>
      </c>
      <c r="I18" s="280"/>
      <c r="J18" s="280"/>
      <c r="K18" s="180">
        <f>'1-2'!I120</f>
        <v>0</v>
      </c>
    </row>
    <row r="19" spans="1:11">
      <c r="A19" s="2"/>
      <c r="B19" s="2"/>
      <c r="C19" s="2"/>
      <c r="D19" s="2"/>
      <c r="E19" s="2"/>
      <c r="F19" s="2"/>
      <c r="G19" s="52"/>
      <c r="H19" s="9"/>
      <c r="I19" s="9"/>
      <c r="J19" s="9"/>
      <c r="K19" s="9"/>
    </row>
    <row r="20" spans="1:11">
      <c r="A20" s="4" t="s">
        <v>28</v>
      </c>
      <c r="B20" s="2"/>
      <c r="C20" s="2"/>
      <c r="D20" s="2"/>
      <c r="E20" s="2"/>
      <c r="F20" s="2"/>
      <c r="G20" s="52"/>
      <c r="H20" s="9"/>
      <c r="I20" s="9"/>
      <c r="J20" s="9"/>
      <c r="K20" s="9"/>
    </row>
    <row r="21" spans="1:11" ht="14.4">
      <c r="A21" s="2" t="s">
        <v>29</v>
      </c>
      <c r="B21" s="2"/>
      <c r="C21" s="2"/>
      <c r="D21" s="2"/>
      <c r="E21" s="2"/>
      <c r="F21" s="2"/>
      <c r="G21" s="53">
        <v>6</v>
      </c>
      <c r="H21" s="281">
        <f>+'1-2'!H135</f>
        <v>0</v>
      </c>
      <c r="I21" s="281"/>
      <c r="J21" s="281"/>
      <c r="K21" s="9">
        <f>+'1-2'!I135</f>
        <v>0</v>
      </c>
    </row>
    <row r="22" spans="1:11" ht="14.4">
      <c r="A22" s="2" t="s">
        <v>4</v>
      </c>
      <c r="B22" s="2"/>
      <c r="C22" s="2"/>
      <c r="D22" s="2"/>
      <c r="E22" s="2"/>
      <c r="F22" s="2"/>
      <c r="G22" s="53">
        <v>7</v>
      </c>
      <c r="H22" s="263">
        <f>'1-2'!H144</f>
        <v>0</v>
      </c>
      <c r="I22" s="263"/>
      <c r="J22" s="263"/>
      <c r="K22" s="9">
        <f>'1-2'!I144</f>
        <v>0</v>
      </c>
    </row>
    <row r="23" spans="1:11" ht="14.4">
      <c r="A23" s="2" t="s">
        <v>5</v>
      </c>
      <c r="B23" s="2"/>
      <c r="C23" s="2"/>
      <c r="D23" s="2"/>
      <c r="E23" s="2"/>
      <c r="F23" s="2"/>
      <c r="G23" s="53">
        <v>8</v>
      </c>
      <c r="H23" s="263">
        <f>'1-2'!H151</f>
        <v>0</v>
      </c>
      <c r="I23" s="263"/>
      <c r="J23" s="263"/>
      <c r="K23" s="9">
        <f>'1-2'!I151</f>
        <v>0</v>
      </c>
    </row>
    <row r="24" spans="1:11" ht="14.4">
      <c r="A24" s="2" t="s">
        <v>30</v>
      </c>
      <c r="B24" s="2"/>
      <c r="C24" s="2"/>
      <c r="D24" s="2"/>
      <c r="E24" s="2"/>
      <c r="F24" s="2"/>
      <c r="G24" s="53">
        <v>9</v>
      </c>
      <c r="H24" s="263">
        <f>'1-2'!H159</f>
        <v>0</v>
      </c>
      <c r="I24" s="263"/>
      <c r="J24" s="263"/>
      <c r="K24" s="9">
        <f>'1-2'!I159</f>
        <v>0</v>
      </c>
    </row>
    <row r="25" spans="1:11">
      <c r="A25" s="2"/>
      <c r="B25" s="2"/>
      <c r="C25" s="2"/>
      <c r="D25" s="2"/>
      <c r="E25" s="2"/>
      <c r="F25" s="2"/>
      <c r="G25" s="52"/>
      <c r="H25" s="256">
        <f>SUM(H21:J24)</f>
        <v>0</v>
      </c>
      <c r="I25" s="256"/>
      <c r="J25" s="256"/>
      <c r="K25" s="179">
        <f>SUM(K21:K24)</f>
        <v>0</v>
      </c>
    </row>
    <row r="26" spans="1:11">
      <c r="A26" s="4" t="s">
        <v>31</v>
      </c>
      <c r="B26" s="2"/>
      <c r="C26" s="2"/>
      <c r="D26" s="2"/>
      <c r="E26" s="2"/>
      <c r="F26" s="2"/>
      <c r="G26" s="7"/>
      <c r="H26" s="9"/>
      <c r="I26" s="9"/>
      <c r="J26" s="9"/>
      <c r="K26" s="9"/>
    </row>
    <row r="27" spans="1:11" ht="14.4">
      <c r="A27" s="2" t="s">
        <v>32</v>
      </c>
      <c r="B27" s="2"/>
      <c r="C27" s="2"/>
      <c r="D27" s="2"/>
      <c r="E27" s="2"/>
      <c r="F27" s="2"/>
      <c r="G27" s="53">
        <v>10</v>
      </c>
      <c r="H27" s="263">
        <f>+'1-2'!H170</f>
        <v>0</v>
      </c>
      <c r="I27" s="263"/>
      <c r="J27" s="263"/>
      <c r="K27" s="9">
        <f>+'1-2'!I170</f>
        <v>0</v>
      </c>
    </row>
    <row r="28" spans="1:11" ht="14.4">
      <c r="A28" s="2" t="s">
        <v>6</v>
      </c>
      <c r="B28" s="2"/>
      <c r="C28" s="2"/>
      <c r="D28" s="2"/>
      <c r="E28" s="2"/>
      <c r="F28" s="2"/>
      <c r="G28" s="53">
        <v>11</v>
      </c>
      <c r="H28" s="263"/>
      <c r="I28" s="263"/>
      <c r="J28" s="263"/>
      <c r="K28" s="9"/>
    </row>
    <row r="29" spans="1:11" ht="14.4">
      <c r="A29" s="2" t="s">
        <v>348</v>
      </c>
      <c r="B29" s="2"/>
      <c r="C29" s="2"/>
      <c r="D29" s="2"/>
      <c r="E29" s="2"/>
      <c r="F29" s="2"/>
      <c r="G29" s="158"/>
      <c r="H29" s="263">
        <f>'1-2'!H175</f>
        <v>0</v>
      </c>
      <c r="I29" s="263"/>
      <c r="J29" s="263"/>
      <c r="K29" s="9">
        <f>'1-2'!I175</f>
        <v>0</v>
      </c>
    </row>
    <row r="30" spans="1:11" ht="14.4">
      <c r="A30" s="2" t="s">
        <v>349</v>
      </c>
      <c r="B30" s="2"/>
      <c r="C30" s="2"/>
      <c r="D30" s="2"/>
      <c r="E30" s="2"/>
      <c r="F30" s="2"/>
      <c r="G30" s="158"/>
      <c r="H30" s="263">
        <f>'1-2'!H179-'1-2'!H175</f>
        <v>0</v>
      </c>
      <c r="I30" s="263"/>
      <c r="J30" s="263"/>
      <c r="K30" s="9">
        <f>'1-2'!I179-'1-2'!I175</f>
        <v>0</v>
      </c>
    </row>
    <row r="31" spans="1:11" ht="14.4">
      <c r="A31" s="2" t="s">
        <v>7</v>
      </c>
      <c r="B31" s="2"/>
      <c r="C31" s="2"/>
      <c r="D31" s="2"/>
      <c r="E31" s="2"/>
      <c r="F31" s="2"/>
      <c r="G31" s="53">
        <v>12</v>
      </c>
      <c r="H31" s="263">
        <f>+'1-2'!H195</f>
        <v>0</v>
      </c>
      <c r="I31" s="263"/>
      <c r="J31" s="263"/>
      <c r="K31" s="9">
        <f>+'1-2'!I195</f>
        <v>0</v>
      </c>
    </row>
    <row r="32" spans="1:11" ht="14.4">
      <c r="A32" s="2" t="s">
        <v>33</v>
      </c>
      <c r="B32" s="2"/>
      <c r="C32" s="2"/>
      <c r="D32" s="2"/>
      <c r="E32" s="2"/>
      <c r="F32" s="2"/>
      <c r="G32" s="53">
        <v>13</v>
      </c>
      <c r="H32" s="263">
        <f>+'1-2'!H208</f>
        <v>0</v>
      </c>
      <c r="I32" s="263"/>
      <c r="J32" s="263"/>
      <c r="K32" s="9">
        <f>+'1-2'!I208</f>
        <v>0</v>
      </c>
    </row>
    <row r="33" spans="1:14">
      <c r="A33" s="2"/>
      <c r="B33" s="2"/>
      <c r="C33" s="2"/>
      <c r="D33" s="2"/>
      <c r="E33" s="2"/>
      <c r="F33" s="2"/>
      <c r="G33" s="7"/>
      <c r="H33" s="255">
        <f>SUM(H27:J32)</f>
        <v>0</v>
      </c>
      <c r="I33" s="255"/>
      <c r="J33" s="255"/>
      <c r="K33" s="181">
        <f>SUM(K27:K32)</f>
        <v>0</v>
      </c>
    </row>
    <row r="34" spans="1:14" ht="14.4" thickBot="1">
      <c r="A34" s="44" t="s">
        <v>8</v>
      </c>
      <c r="B34" s="45"/>
      <c r="C34" s="45"/>
      <c r="D34" s="45"/>
      <c r="E34" s="45"/>
      <c r="F34" s="45"/>
      <c r="G34" s="46"/>
      <c r="H34" s="279">
        <f>H17+H18+H25+H33</f>
        <v>96454</v>
      </c>
      <c r="I34" s="279"/>
      <c r="J34" s="279"/>
      <c r="K34" s="54">
        <f>K17+K18+K25+K33</f>
        <v>95808</v>
      </c>
      <c r="M34" s="12">
        <f>+H34-H57</f>
        <v>96454</v>
      </c>
      <c r="N34" s="12">
        <f>+K34-K57</f>
        <v>95808</v>
      </c>
    </row>
    <row r="35" spans="1:14" ht="14.4" thickTop="1">
      <c r="A35" s="4"/>
      <c r="B35" s="2"/>
      <c r="C35" s="2"/>
      <c r="D35" s="2"/>
      <c r="E35" s="2"/>
      <c r="F35" s="2"/>
      <c r="G35" s="8"/>
      <c r="H35" s="9"/>
      <c r="I35" s="9"/>
      <c r="J35" s="9"/>
      <c r="K35" s="9"/>
      <c r="L35" s="1"/>
    </row>
    <row r="36" spans="1:14">
      <c r="A36" s="4" t="s">
        <v>9</v>
      </c>
      <c r="B36" s="2"/>
      <c r="C36" s="2"/>
      <c r="D36" s="2"/>
      <c r="E36" s="2"/>
      <c r="F36" s="2"/>
      <c r="G36" s="8"/>
      <c r="H36" s="263"/>
      <c r="I36" s="263"/>
      <c r="J36" s="263"/>
      <c r="K36" s="9"/>
      <c r="L36" s="1"/>
    </row>
    <row r="37" spans="1:14">
      <c r="A37" s="4" t="s">
        <v>34</v>
      </c>
      <c r="B37" s="2"/>
      <c r="C37" s="2"/>
      <c r="D37" s="2"/>
      <c r="E37" s="2"/>
      <c r="F37" s="2"/>
      <c r="G37" s="8"/>
      <c r="H37" s="9"/>
      <c r="I37" s="9"/>
      <c r="J37" s="9"/>
      <c r="K37" s="9"/>
      <c r="L37" s="1"/>
    </row>
    <row r="38" spans="1:14">
      <c r="A38" s="2" t="s">
        <v>10</v>
      </c>
      <c r="B38" s="2"/>
      <c r="C38" s="2"/>
      <c r="D38" s="2"/>
      <c r="E38" s="2"/>
      <c r="F38" s="2"/>
      <c r="G38" s="8"/>
      <c r="H38" s="263"/>
      <c r="I38" s="263"/>
      <c r="J38" s="263"/>
      <c r="K38" s="9"/>
      <c r="L38" s="1"/>
    </row>
    <row r="39" spans="1:14" ht="14.4">
      <c r="A39" s="2" t="s">
        <v>374</v>
      </c>
      <c r="B39" s="2"/>
      <c r="C39" s="2"/>
      <c r="D39" s="2"/>
      <c r="E39" s="2"/>
      <c r="F39" s="2"/>
      <c r="G39" s="53">
        <v>14</v>
      </c>
      <c r="H39" s="263">
        <f>'1-2'!I227-'1-2'!H227</f>
        <v>0</v>
      </c>
      <c r="I39" s="263"/>
      <c r="J39" s="263"/>
      <c r="K39" s="9">
        <f>'1-2'!I228-'1-2'!H228</f>
        <v>0</v>
      </c>
      <c r="L39" s="1"/>
    </row>
    <row r="40" spans="1:14" ht="14.4">
      <c r="A40" s="2" t="s">
        <v>39</v>
      </c>
      <c r="B40" s="2"/>
      <c r="C40" s="2"/>
      <c r="D40" s="2"/>
      <c r="E40" s="2"/>
      <c r="F40" s="2"/>
      <c r="G40" s="53">
        <v>14</v>
      </c>
      <c r="H40" s="263">
        <f>'1-2'!H227</f>
        <v>0</v>
      </c>
      <c r="I40" s="263"/>
      <c r="J40" s="263"/>
      <c r="K40" s="9">
        <f>'1-2'!H228</f>
        <v>0</v>
      </c>
      <c r="L40" s="1"/>
    </row>
    <row r="41" spans="1:14" ht="14.4">
      <c r="A41" s="2" t="s">
        <v>40</v>
      </c>
      <c r="B41" s="2"/>
      <c r="C41" s="2"/>
      <c r="D41" s="2"/>
      <c r="E41" s="2"/>
      <c r="F41" s="2"/>
      <c r="G41" s="53">
        <v>15</v>
      </c>
      <c r="H41" s="263">
        <f>'1-2'!H241</f>
        <v>0</v>
      </c>
      <c r="I41" s="263"/>
      <c r="J41" s="263"/>
      <c r="K41" s="9">
        <f>'1-2'!I241</f>
        <v>0</v>
      </c>
      <c r="L41" s="1"/>
    </row>
    <row r="42" spans="1:14">
      <c r="A42" s="2" t="s">
        <v>41</v>
      </c>
      <c r="B42" s="2"/>
      <c r="C42" s="2"/>
      <c r="D42" s="2"/>
      <c r="E42" s="2"/>
      <c r="F42" s="2"/>
      <c r="G42" s="52"/>
      <c r="H42" s="263"/>
      <c r="I42" s="263"/>
      <c r="J42" s="263"/>
      <c r="K42" s="9"/>
      <c r="L42" s="1"/>
    </row>
    <row r="43" spans="1:14" ht="14.4">
      <c r="A43" s="2" t="s">
        <v>42</v>
      </c>
      <c r="B43" s="2"/>
      <c r="C43" s="2"/>
      <c r="D43" s="2"/>
      <c r="E43" s="2"/>
      <c r="F43" s="2"/>
      <c r="G43" s="53">
        <v>16</v>
      </c>
      <c r="H43" s="263">
        <f>+'1-2'!H250</f>
        <v>0</v>
      </c>
      <c r="I43" s="263"/>
      <c r="J43" s="263"/>
      <c r="K43" s="9">
        <f>+'1-2'!I250</f>
        <v>0</v>
      </c>
      <c r="L43" s="1"/>
    </row>
    <row r="44" spans="1:14" ht="14.4">
      <c r="A44" s="2" t="s">
        <v>43</v>
      </c>
      <c r="B44" s="2"/>
      <c r="C44" s="2"/>
      <c r="D44" s="2"/>
      <c r="E44" s="2"/>
      <c r="F44" s="2"/>
      <c r="G44" s="53">
        <v>17</v>
      </c>
      <c r="H44" s="263">
        <f>'1-2'!H263</f>
        <v>0</v>
      </c>
      <c r="I44" s="263"/>
      <c r="J44" s="263"/>
      <c r="K44" s="9">
        <f>'1-2'!I263</f>
        <v>0</v>
      </c>
      <c r="L44" s="1"/>
    </row>
    <row r="45" spans="1:14" ht="14.4">
      <c r="A45" s="2" t="s">
        <v>44</v>
      </c>
      <c r="B45" s="2"/>
      <c r="C45" s="2"/>
      <c r="D45" s="2"/>
      <c r="E45" s="2"/>
      <c r="F45" s="2"/>
      <c r="G45" s="53">
        <v>18</v>
      </c>
      <c r="H45" s="263">
        <f>'1-2'!H271</f>
        <v>0</v>
      </c>
      <c r="I45" s="263"/>
      <c r="J45" s="263"/>
      <c r="K45" s="9">
        <f>'1-2'!I271</f>
        <v>0</v>
      </c>
      <c r="L45" s="1"/>
    </row>
    <row r="46" spans="1:14" ht="14.4">
      <c r="A46" s="2" t="s">
        <v>45</v>
      </c>
      <c r="B46" s="2"/>
      <c r="C46" s="2"/>
      <c r="D46" s="2"/>
      <c r="E46" s="2"/>
      <c r="F46" s="2"/>
      <c r="G46" s="53">
        <v>19</v>
      </c>
      <c r="H46" s="263">
        <f>'1-2'!H280</f>
        <v>0</v>
      </c>
      <c r="I46" s="263"/>
      <c r="J46" s="263"/>
      <c r="K46" s="9">
        <f>'1-2'!I280</f>
        <v>0</v>
      </c>
      <c r="L46" s="1"/>
    </row>
    <row r="47" spans="1:14" ht="14.4">
      <c r="A47" s="2" t="s">
        <v>46</v>
      </c>
      <c r="B47" s="2"/>
      <c r="C47" s="2"/>
      <c r="D47" s="2"/>
      <c r="E47" s="2"/>
      <c r="F47" s="2"/>
      <c r="G47" s="53">
        <v>20</v>
      </c>
      <c r="H47" s="263">
        <f>'1-2'!H287</f>
        <v>0</v>
      </c>
      <c r="I47" s="263"/>
      <c r="J47" s="263"/>
      <c r="K47" s="9">
        <f>'1-2'!I287</f>
        <v>0</v>
      </c>
      <c r="L47" s="1"/>
    </row>
    <row r="48" spans="1:14">
      <c r="A48" s="2"/>
      <c r="B48" s="2"/>
      <c r="C48" s="2"/>
      <c r="D48" s="2"/>
      <c r="E48" s="2"/>
      <c r="F48" s="2"/>
      <c r="G48" s="52"/>
      <c r="H48" s="256">
        <f>SUM(H39:J47)</f>
        <v>0</v>
      </c>
      <c r="I48" s="256"/>
      <c r="J48" s="256"/>
      <c r="K48" s="179">
        <f>SUM(K39:K47)</f>
        <v>0</v>
      </c>
      <c r="L48" s="1"/>
    </row>
    <row r="49" spans="1:13">
      <c r="A49" s="4" t="s">
        <v>35</v>
      </c>
      <c r="B49" s="2"/>
      <c r="C49" s="2"/>
      <c r="D49" s="2"/>
      <c r="E49" s="2"/>
      <c r="F49" s="2"/>
      <c r="G49" s="52"/>
      <c r="H49" s="9"/>
      <c r="I49" s="9"/>
      <c r="J49" s="9"/>
      <c r="K49" s="9"/>
      <c r="L49" s="1"/>
    </row>
    <row r="50" spans="1:13" ht="14.4">
      <c r="A50" s="2" t="s">
        <v>11</v>
      </c>
      <c r="B50" s="2"/>
      <c r="C50" s="2"/>
      <c r="D50" s="2"/>
      <c r="E50" s="2"/>
      <c r="F50" s="2"/>
      <c r="G50" s="53">
        <v>21</v>
      </c>
      <c r="H50" s="263">
        <f>'1-2'!H299</f>
        <v>0</v>
      </c>
      <c r="I50" s="263"/>
      <c r="J50" s="263"/>
      <c r="K50" s="9">
        <f>'1-2'!I299</f>
        <v>0</v>
      </c>
      <c r="L50" s="1"/>
    </row>
    <row r="51" spans="1:13" ht="14.4">
      <c r="A51" s="2" t="s">
        <v>12</v>
      </c>
      <c r="B51" s="2"/>
      <c r="C51" s="2"/>
      <c r="D51" s="2"/>
      <c r="E51" s="2"/>
      <c r="F51" s="2"/>
      <c r="G51" s="53">
        <v>22</v>
      </c>
      <c r="H51" s="263">
        <f>'1-2'!H312</f>
        <v>0</v>
      </c>
      <c r="I51" s="263"/>
      <c r="J51" s="263"/>
      <c r="K51" s="9">
        <f>'1-2'!I312</f>
        <v>0</v>
      </c>
      <c r="L51" s="1"/>
    </row>
    <row r="52" spans="1:13" ht="14.4">
      <c r="A52" s="2" t="s">
        <v>13</v>
      </c>
      <c r="B52" s="2"/>
      <c r="C52" s="2"/>
      <c r="D52" s="2"/>
      <c r="E52" s="2"/>
      <c r="F52" s="2"/>
      <c r="G52" s="53">
        <v>23</v>
      </c>
      <c r="H52" s="263">
        <f>'1-2'!H319</f>
        <v>0</v>
      </c>
      <c r="I52" s="263"/>
      <c r="J52" s="263"/>
      <c r="K52" s="9">
        <f>'1-2'!I319</f>
        <v>0</v>
      </c>
      <c r="L52" s="1"/>
    </row>
    <row r="53" spans="1:13" ht="14.4">
      <c r="A53" s="2" t="s">
        <v>14</v>
      </c>
      <c r="B53" s="2"/>
      <c r="C53" s="2"/>
      <c r="D53" s="2"/>
      <c r="E53" s="2"/>
      <c r="F53" s="2"/>
      <c r="G53" s="53">
        <v>24</v>
      </c>
      <c r="H53" s="263">
        <f>+'1-2'!H328</f>
        <v>0</v>
      </c>
      <c r="I53" s="263"/>
      <c r="J53" s="263"/>
      <c r="K53" s="9">
        <f>+'1-2'!I328</f>
        <v>0</v>
      </c>
      <c r="L53" s="1"/>
    </row>
    <row r="54" spans="1:13" ht="14.4">
      <c r="A54" s="2" t="s">
        <v>36</v>
      </c>
      <c r="B54" s="2"/>
      <c r="C54" s="2"/>
      <c r="D54" s="2"/>
      <c r="E54" s="2"/>
      <c r="F54" s="2"/>
      <c r="G54" s="53">
        <v>25</v>
      </c>
      <c r="H54" s="263">
        <f>+'1-2'!H340</f>
        <v>0</v>
      </c>
      <c r="I54" s="263"/>
      <c r="J54" s="263"/>
      <c r="K54" s="9">
        <f>+'1-2'!I340</f>
        <v>0</v>
      </c>
      <c r="L54" s="1"/>
    </row>
    <row r="55" spans="1:13" ht="14.4">
      <c r="A55" s="2" t="s">
        <v>15</v>
      </c>
      <c r="B55" s="2"/>
      <c r="C55" s="2"/>
      <c r="D55" s="2"/>
      <c r="E55" s="2"/>
      <c r="F55" s="2"/>
      <c r="G55" s="53">
        <v>26</v>
      </c>
      <c r="H55" s="263">
        <f>+'1-2'!H346</f>
        <v>0</v>
      </c>
      <c r="I55" s="263"/>
      <c r="J55" s="263"/>
      <c r="K55" s="9">
        <f>+'1-2'!I346</f>
        <v>0</v>
      </c>
      <c r="L55" s="1"/>
    </row>
    <row r="56" spans="1:13">
      <c r="A56" s="2"/>
      <c r="B56" s="2"/>
      <c r="C56" s="2"/>
      <c r="D56" s="2"/>
      <c r="E56" s="2"/>
      <c r="F56" s="2"/>
      <c r="G56" s="8"/>
      <c r="H56" s="257">
        <f>SUM(H50:J55)</f>
        <v>0</v>
      </c>
      <c r="I56" s="257"/>
      <c r="J56" s="257"/>
      <c r="K56" s="182">
        <f>SUM(K50:K55)</f>
        <v>0</v>
      </c>
      <c r="L56" s="1"/>
    </row>
    <row r="57" spans="1:13">
      <c r="A57" s="267" t="s">
        <v>8</v>
      </c>
      <c r="B57" s="267"/>
      <c r="C57" s="267"/>
      <c r="D57" s="267"/>
      <c r="E57" s="267"/>
      <c r="F57" s="3"/>
      <c r="G57" s="3"/>
      <c r="H57" s="277">
        <f>H48+H56</f>
        <v>0</v>
      </c>
      <c r="I57" s="277"/>
      <c r="J57" s="277"/>
      <c r="K57" s="277">
        <f>K48+K56</f>
        <v>0</v>
      </c>
      <c r="L57" s="12">
        <f>+H57-H34</f>
        <v>-96454</v>
      </c>
      <c r="M57" s="12">
        <f>+I57-I34</f>
        <v>0</v>
      </c>
    </row>
    <row r="58" spans="1:13" ht="14.4" thickBot="1">
      <c r="A58" s="268"/>
      <c r="B58" s="268"/>
      <c r="C58" s="268"/>
      <c r="D58" s="268"/>
      <c r="E58" s="268"/>
      <c r="F58" s="47"/>
      <c r="G58" s="47"/>
      <c r="H58" s="278"/>
      <c r="I58" s="278"/>
      <c r="J58" s="278"/>
      <c r="K58" s="278"/>
      <c r="L58" s="1"/>
    </row>
    <row r="59" spans="1:13" ht="14.4" thickTop="1">
      <c r="A59" s="14" t="s">
        <v>350</v>
      </c>
      <c r="B59" s="15"/>
      <c r="C59" s="15"/>
      <c r="D59" s="15"/>
      <c r="E59" s="2"/>
      <c r="F59" s="2"/>
      <c r="G59" s="2"/>
      <c r="H59" s="2"/>
      <c r="I59" s="2"/>
      <c r="J59" s="2"/>
      <c r="K59" s="2"/>
      <c r="L59" s="1"/>
    </row>
    <row r="60" spans="1:13">
      <c r="A60" s="16" t="s">
        <v>208</v>
      </c>
      <c r="B60" s="17"/>
      <c r="C60" s="18"/>
      <c r="D60" s="13"/>
      <c r="E60" s="2"/>
      <c r="F60" s="2"/>
      <c r="G60" s="2"/>
      <c r="H60" s="2" t="s">
        <v>212</v>
      </c>
      <c r="I60" s="2"/>
      <c r="J60" s="2"/>
      <c r="K60" s="2"/>
      <c r="L60" s="1"/>
    </row>
    <row r="61" spans="1:13">
      <c r="A61" s="19" t="s">
        <v>486</v>
      </c>
      <c r="B61" s="17"/>
      <c r="D61" s="13"/>
      <c r="E61" s="2"/>
      <c r="F61" s="2"/>
      <c r="G61" s="2"/>
      <c r="H61" s="19" t="s">
        <v>482</v>
      </c>
      <c r="J61" s="2"/>
      <c r="K61" s="2"/>
      <c r="L61" s="1"/>
    </row>
    <row r="62" spans="1:13">
      <c r="A62" s="19" t="s">
        <v>209</v>
      </c>
      <c r="B62" s="17"/>
      <c r="D62" s="13"/>
      <c r="E62" s="2"/>
      <c r="F62" s="2"/>
      <c r="G62" s="2"/>
      <c r="H62" s="19"/>
      <c r="J62" s="2"/>
      <c r="K62" s="2"/>
      <c r="L62" s="1"/>
    </row>
    <row r="63" spans="1:13">
      <c r="B63" s="17"/>
      <c r="D63" s="16"/>
      <c r="E63" s="2"/>
      <c r="F63" s="2"/>
      <c r="G63" s="2"/>
      <c r="H63" s="16"/>
      <c r="J63" s="2"/>
      <c r="K63" s="2"/>
      <c r="L63" s="1"/>
    </row>
    <row r="64" spans="1:13">
      <c r="A64" s="16"/>
      <c r="B64" s="17"/>
      <c r="D64" s="17"/>
      <c r="E64" s="2"/>
      <c r="F64" s="2"/>
      <c r="G64" s="2"/>
      <c r="H64" s="17"/>
      <c r="J64" s="2"/>
      <c r="K64" s="2"/>
      <c r="L64" s="1"/>
    </row>
    <row r="65" spans="1:12">
      <c r="A65" s="20"/>
      <c r="B65" s="17"/>
      <c r="D65" s="16"/>
      <c r="E65" s="2"/>
      <c r="F65" s="2"/>
      <c r="G65" s="2"/>
      <c r="H65" s="16"/>
      <c r="J65" s="2"/>
      <c r="K65" s="2"/>
      <c r="L65" s="1"/>
    </row>
    <row r="66" spans="1:12">
      <c r="A66" s="19"/>
      <c r="B66" s="21"/>
      <c r="D66" s="23" t="s">
        <v>210</v>
      </c>
      <c r="E66" s="2"/>
      <c r="F66" s="2"/>
      <c r="G66" s="2"/>
      <c r="H66" s="22" t="s">
        <v>66</v>
      </c>
      <c r="J66" s="2"/>
      <c r="K66" s="4" t="s">
        <v>66</v>
      </c>
      <c r="L66" s="1"/>
    </row>
    <row r="67" spans="1:12">
      <c r="A67" s="19" t="s">
        <v>261</v>
      </c>
      <c r="B67" s="17"/>
      <c r="D67" s="23"/>
      <c r="E67" s="2"/>
      <c r="F67" s="2"/>
      <c r="G67" s="2"/>
      <c r="H67" s="41" t="s">
        <v>223</v>
      </c>
      <c r="J67" s="2"/>
      <c r="K67" s="22" t="s">
        <v>211</v>
      </c>
      <c r="L67" s="1"/>
    </row>
    <row r="68" spans="1:12">
      <c r="A68" s="19" t="s">
        <v>484</v>
      </c>
      <c r="B68" s="17"/>
      <c r="D68" s="24"/>
      <c r="E68" s="2"/>
      <c r="F68" s="2"/>
      <c r="G68" s="2"/>
      <c r="H68" s="24" t="s">
        <v>213</v>
      </c>
      <c r="I68" s="1" t="s">
        <v>66</v>
      </c>
      <c r="J68" s="2"/>
      <c r="K68" s="24" t="s">
        <v>483</v>
      </c>
      <c r="L68" s="1"/>
    </row>
    <row r="69" spans="1:12">
      <c r="A69" s="135" t="s">
        <v>485</v>
      </c>
      <c r="B69" s="17"/>
      <c r="D69" s="24"/>
      <c r="E69" s="2"/>
      <c r="F69" s="2"/>
      <c r="G69" s="2"/>
      <c r="H69" s="24"/>
      <c r="J69" s="2"/>
      <c r="K69" s="24"/>
      <c r="L69" s="1"/>
    </row>
    <row r="70" spans="1:12">
      <c r="A70" s="19" t="s">
        <v>214</v>
      </c>
      <c r="B70" s="17"/>
      <c r="C70" s="16"/>
      <c r="D70" s="16"/>
      <c r="E70" s="2"/>
      <c r="F70" s="2"/>
      <c r="G70" s="2"/>
      <c r="H70" s="2"/>
      <c r="I70" s="2"/>
      <c r="J70" s="2"/>
      <c r="K70" s="2"/>
      <c r="L70" s="1"/>
    </row>
    <row r="71" spans="1:12">
      <c r="A71" s="19" t="s">
        <v>377</v>
      </c>
      <c r="B71" s="139"/>
      <c r="C71" s="16"/>
      <c r="D71" s="16"/>
      <c r="E71" s="2"/>
      <c r="F71" s="2"/>
      <c r="G71" s="2"/>
      <c r="H71" s="2"/>
      <c r="I71" s="2"/>
      <c r="J71" s="2"/>
      <c r="K71" s="2"/>
      <c r="L71" s="1"/>
    </row>
    <row r="72" spans="1:12">
      <c r="A72" s="19"/>
      <c r="B72" s="139"/>
      <c r="C72" s="23"/>
      <c r="D72" s="16"/>
      <c r="E72" s="2"/>
      <c r="F72" s="2"/>
      <c r="G72" s="2"/>
      <c r="H72" s="2"/>
      <c r="I72" s="2"/>
      <c r="J72" s="2"/>
      <c r="K72" s="2"/>
      <c r="L72" s="1"/>
    </row>
    <row r="73" spans="1:12" ht="15" customHeight="1">
      <c r="A73" s="131" t="s">
        <v>16</v>
      </c>
      <c r="B73" s="131"/>
      <c r="C73" s="131"/>
      <c r="D73" s="131"/>
      <c r="E73" s="131"/>
      <c r="F73" s="131"/>
      <c r="G73" s="131"/>
      <c r="H73" s="131"/>
      <c r="I73" s="131"/>
      <c r="J73" s="132" t="s">
        <v>236</v>
      </c>
      <c r="K73" s="133" t="s">
        <v>487</v>
      </c>
      <c r="L73" s="1"/>
    </row>
    <row r="74" spans="1:12" ht="15.6">
      <c r="A74" s="11" t="str">
        <f>A3</f>
        <v xml:space="preserve"> XXXXXXXXXXXXXXXXXXPrivate Limited</v>
      </c>
      <c r="B74" s="6"/>
      <c r="C74" s="6"/>
      <c r="D74" s="6"/>
      <c r="E74" s="6"/>
      <c r="F74" s="6"/>
      <c r="G74" s="6"/>
      <c r="H74" s="6"/>
      <c r="I74" s="6"/>
      <c r="J74" s="132"/>
      <c r="K74" s="133"/>
      <c r="L74" s="1"/>
    </row>
    <row r="75" spans="1:12" ht="15.6">
      <c r="A75" s="11" t="s">
        <v>267</v>
      </c>
      <c r="B75" s="2"/>
      <c r="C75" s="2"/>
      <c r="D75" s="2"/>
      <c r="E75" s="2"/>
      <c r="F75" s="2"/>
      <c r="G75" s="2"/>
      <c r="H75" s="2"/>
      <c r="I75" s="2"/>
      <c r="J75" s="2"/>
      <c r="K75" s="2"/>
      <c r="L75" s="1"/>
    </row>
    <row r="76" spans="1:12" ht="14.4">
      <c r="A76" s="5" t="s">
        <v>207</v>
      </c>
      <c r="B76" s="2"/>
      <c r="C76" s="2"/>
      <c r="D76" s="2"/>
      <c r="E76" s="2"/>
      <c r="F76" s="2"/>
      <c r="G76" s="2"/>
      <c r="H76" s="2"/>
      <c r="I76" s="2"/>
      <c r="J76" s="2"/>
      <c r="K76" s="5"/>
      <c r="L76" s="1"/>
    </row>
    <row r="77" spans="1:12" ht="14.4">
      <c r="A77" s="5"/>
      <c r="B77" s="2"/>
      <c r="C77" s="2"/>
      <c r="D77" s="2"/>
      <c r="E77" s="2"/>
      <c r="F77" s="2"/>
      <c r="G77" s="2"/>
      <c r="H77" s="2"/>
      <c r="I77" s="2"/>
      <c r="J77" s="2"/>
      <c r="K77" s="5"/>
      <c r="L77" s="1"/>
    </row>
    <row r="78" spans="1:12" ht="22.5" customHeight="1">
      <c r="A78" s="270"/>
      <c r="B78" s="264" t="s">
        <v>25</v>
      </c>
      <c r="C78" s="264"/>
      <c r="D78" s="264"/>
      <c r="E78" s="264"/>
      <c r="F78" s="264" t="s">
        <v>26</v>
      </c>
      <c r="G78" s="264"/>
      <c r="H78" s="264" t="str">
        <f>+H7</f>
        <v>Figures as at the end of current reporting period on 31.03.2022</v>
      </c>
      <c r="I78" s="264"/>
      <c r="J78" s="264"/>
      <c r="K78" s="264" t="str">
        <f>+K7</f>
        <v>Figures as at the end of previous reporting period on 31.03.2021</v>
      </c>
      <c r="L78" s="1"/>
    </row>
    <row r="79" spans="1:12" ht="22.5" customHeight="1">
      <c r="A79" s="271"/>
      <c r="B79" s="266"/>
      <c r="C79" s="266"/>
      <c r="D79" s="266"/>
      <c r="E79" s="266"/>
      <c r="F79" s="266"/>
      <c r="G79" s="266"/>
      <c r="H79" s="266"/>
      <c r="I79" s="266"/>
      <c r="J79" s="266"/>
      <c r="K79" s="266"/>
      <c r="L79" s="1"/>
    </row>
    <row r="80" spans="1:12">
      <c r="A80" s="42"/>
      <c r="B80" s="269">
        <v>1</v>
      </c>
      <c r="C80" s="269"/>
      <c r="D80" s="269"/>
      <c r="E80" s="269"/>
      <c r="F80" s="269">
        <v>2</v>
      </c>
      <c r="G80" s="269"/>
      <c r="H80" s="269">
        <v>3</v>
      </c>
      <c r="I80" s="269"/>
      <c r="J80" s="269"/>
      <c r="K80" s="40">
        <v>4</v>
      </c>
      <c r="L80" s="1"/>
    </row>
    <row r="81" spans="1:13" ht="15" customHeight="1">
      <c r="A81" s="26" t="s">
        <v>48</v>
      </c>
      <c r="B81" s="245" t="s">
        <v>47</v>
      </c>
      <c r="C81" s="245"/>
      <c r="D81" s="245"/>
      <c r="E81" s="245"/>
      <c r="F81" s="249">
        <v>27</v>
      </c>
      <c r="G81" s="249"/>
      <c r="H81" s="241">
        <f>+'1-2'!H354</f>
        <v>0</v>
      </c>
      <c r="I81" s="241"/>
      <c r="J81" s="241"/>
      <c r="K81" s="25">
        <f>+'1-2'!I354</f>
        <v>0</v>
      </c>
      <c r="L81" s="1"/>
    </row>
    <row r="82" spans="1:13" ht="15" customHeight="1">
      <c r="A82" s="154"/>
      <c r="B82" s="245" t="s">
        <v>351</v>
      </c>
      <c r="C82" s="245"/>
      <c r="D82" s="245"/>
      <c r="E82" s="245"/>
      <c r="F82" s="158"/>
      <c r="G82" s="158"/>
      <c r="H82" s="241">
        <v>0</v>
      </c>
      <c r="I82" s="241"/>
      <c r="J82" s="241"/>
      <c r="K82" s="155">
        <v>0</v>
      </c>
      <c r="L82" s="1"/>
    </row>
    <row r="83" spans="1:13" ht="15" customHeight="1">
      <c r="A83" s="154"/>
      <c r="B83" s="244" t="s">
        <v>352</v>
      </c>
      <c r="C83" s="244"/>
      <c r="D83" s="244"/>
      <c r="E83" s="244"/>
      <c r="F83" s="158"/>
      <c r="G83" s="158"/>
      <c r="H83" s="246">
        <f>H81+H82</f>
        <v>0</v>
      </c>
      <c r="I83" s="246"/>
      <c r="J83" s="246"/>
      <c r="K83" s="183">
        <f>K81+K82</f>
        <v>0</v>
      </c>
      <c r="L83" s="1"/>
    </row>
    <row r="84" spans="1:13" ht="14.4">
      <c r="A84" s="26" t="s">
        <v>49</v>
      </c>
      <c r="B84" s="245" t="s">
        <v>50</v>
      </c>
      <c r="C84" s="245"/>
      <c r="D84" s="245"/>
      <c r="E84" s="245"/>
      <c r="F84" s="249">
        <v>28</v>
      </c>
      <c r="G84" s="249"/>
      <c r="H84" s="241">
        <f>'1-2'!H363</f>
        <v>0</v>
      </c>
      <c r="I84" s="241"/>
      <c r="J84" s="241"/>
      <c r="K84" s="25">
        <f>+'1-2'!I363</f>
        <v>0</v>
      </c>
      <c r="L84" s="1"/>
    </row>
    <row r="85" spans="1:13">
      <c r="A85" s="50" t="s">
        <v>51</v>
      </c>
      <c r="B85" s="272" t="s">
        <v>353</v>
      </c>
      <c r="C85" s="272"/>
      <c r="D85" s="272"/>
      <c r="E85" s="272"/>
      <c r="F85" s="251"/>
      <c r="G85" s="251"/>
      <c r="H85" s="248">
        <f>H83+H84</f>
        <v>0</v>
      </c>
      <c r="I85" s="248"/>
      <c r="J85" s="248"/>
      <c r="K85" s="184">
        <f>K83+K84</f>
        <v>0</v>
      </c>
      <c r="L85" s="1"/>
    </row>
    <row r="86" spans="1:13">
      <c r="A86" s="26"/>
      <c r="B86" s="245"/>
      <c r="C86" s="245"/>
      <c r="D86" s="245"/>
      <c r="E86" s="245"/>
      <c r="F86" s="250"/>
      <c r="G86" s="250"/>
      <c r="H86" s="241"/>
      <c r="I86" s="241"/>
      <c r="J86" s="241"/>
      <c r="K86" s="30"/>
      <c r="L86" s="1"/>
    </row>
    <row r="87" spans="1:13">
      <c r="A87" s="26" t="s">
        <v>54</v>
      </c>
      <c r="B87" s="28" t="s">
        <v>52</v>
      </c>
      <c r="C87" s="27"/>
      <c r="D87" s="27"/>
      <c r="E87" s="27"/>
      <c r="F87" s="52"/>
      <c r="G87" s="52"/>
      <c r="H87" s="241"/>
      <c r="I87" s="241"/>
      <c r="J87" s="241"/>
      <c r="K87" s="30"/>
      <c r="L87" s="1"/>
    </row>
    <row r="88" spans="1:13" ht="14.4">
      <c r="A88" s="26"/>
      <c r="B88" s="27" t="s">
        <v>17</v>
      </c>
      <c r="C88" s="27"/>
      <c r="D88" s="27"/>
      <c r="E88" s="27"/>
      <c r="F88" s="249">
        <v>29</v>
      </c>
      <c r="G88" s="249"/>
      <c r="H88" s="241">
        <f>+'1-2'!H373</f>
        <v>0</v>
      </c>
      <c r="I88" s="241"/>
      <c r="J88" s="241"/>
      <c r="K88" s="30">
        <f>+'1-2'!I373</f>
        <v>0</v>
      </c>
      <c r="L88" s="1"/>
    </row>
    <row r="89" spans="1:13" ht="14.4">
      <c r="A89" s="26"/>
      <c r="B89" s="27" t="s">
        <v>53</v>
      </c>
      <c r="C89" s="27"/>
      <c r="D89" s="27"/>
      <c r="E89" s="27"/>
      <c r="F89" s="249">
        <v>30</v>
      </c>
      <c r="G89" s="249"/>
      <c r="H89" s="254">
        <f>+'1-2'!H379</f>
        <v>0</v>
      </c>
      <c r="I89" s="254"/>
      <c r="J89" s="254"/>
      <c r="K89" s="30">
        <f>+'1-2'!I379</f>
        <v>2000</v>
      </c>
      <c r="L89" s="1"/>
    </row>
    <row r="90" spans="1:13">
      <c r="A90" s="26"/>
      <c r="B90" s="274" t="s">
        <v>354</v>
      </c>
      <c r="C90" s="274"/>
      <c r="D90" s="274"/>
      <c r="E90" s="274"/>
      <c r="F90" s="52"/>
      <c r="G90" s="52"/>
      <c r="H90" s="241">
        <v>0</v>
      </c>
      <c r="I90" s="241"/>
      <c r="J90" s="241"/>
      <c r="K90" s="30">
        <v>0</v>
      </c>
      <c r="L90" s="1"/>
    </row>
    <row r="91" spans="1:13" ht="14.4">
      <c r="A91" s="26"/>
      <c r="B91" s="27" t="s">
        <v>360</v>
      </c>
      <c r="C91" s="27"/>
      <c r="D91" s="27"/>
      <c r="E91" s="27"/>
      <c r="F91" s="249">
        <v>31</v>
      </c>
      <c r="G91" s="249"/>
      <c r="H91" s="241">
        <f>+'1-2'!H391</f>
        <v>0</v>
      </c>
      <c r="I91" s="241"/>
      <c r="J91" s="241"/>
      <c r="K91" s="30">
        <f>+'1-2'!I391</f>
        <v>0</v>
      </c>
      <c r="L91" s="1"/>
    </row>
    <row r="92" spans="1:13" ht="14.4">
      <c r="A92" s="26"/>
      <c r="B92" s="27" t="s">
        <v>18</v>
      </c>
      <c r="C92" s="27"/>
      <c r="D92" s="27"/>
      <c r="E92" s="27"/>
      <c r="F92" s="249">
        <v>32</v>
      </c>
      <c r="G92" s="249"/>
      <c r="H92" s="254">
        <f>'1-2'!H398</f>
        <v>0</v>
      </c>
      <c r="I92" s="254"/>
      <c r="J92" s="254"/>
      <c r="K92" s="30">
        <f>+'1-2'!I398</f>
        <v>0</v>
      </c>
      <c r="L92" s="1"/>
    </row>
    <row r="93" spans="1:13">
      <c r="A93" s="26"/>
      <c r="B93" s="27" t="s">
        <v>361</v>
      </c>
      <c r="C93" s="27"/>
      <c r="D93" s="27"/>
      <c r="E93" s="27"/>
      <c r="F93" s="26"/>
      <c r="G93" s="26"/>
      <c r="H93" s="241">
        <f>+'1-2'!I222</f>
        <v>0</v>
      </c>
      <c r="I93" s="241"/>
      <c r="J93" s="241"/>
      <c r="K93" s="147">
        <v>706</v>
      </c>
      <c r="L93" s="1"/>
    </row>
    <row r="94" spans="1:13" ht="14.4">
      <c r="A94" s="26"/>
      <c r="B94" s="27" t="s">
        <v>19</v>
      </c>
      <c r="C94" s="27"/>
      <c r="D94" s="27"/>
      <c r="E94" s="27"/>
      <c r="F94" s="249">
        <v>33</v>
      </c>
      <c r="G94" s="249"/>
      <c r="H94" s="241">
        <f>+'1-2'!H414</f>
        <v>0</v>
      </c>
      <c r="I94" s="241"/>
      <c r="J94" s="241"/>
      <c r="K94" s="30">
        <f>+'1-2'!I414</f>
        <v>0</v>
      </c>
      <c r="L94" s="1"/>
      <c r="M94" s="12"/>
    </row>
    <row r="95" spans="1:13">
      <c r="A95" s="50"/>
      <c r="B95" s="159" t="s">
        <v>20</v>
      </c>
      <c r="C95" s="43"/>
      <c r="D95" s="43"/>
      <c r="E95" s="43"/>
      <c r="F95" s="50"/>
      <c r="G95" s="50"/>
      <c r="H95" s="248">
        <f>SUM(H88:J94)</f>
        <v>0</v>
      </c>
      <c r="I95" s="248"/>
      <c r="J95" s="248"/>
      <c r="K95" s="184">
        <f>SUM(K88:K94)</f>
        <v>2706</v>
      </c>
      <c r="L95" s="1"/>
    </row>
    <row r="96" spans="1:13">
      <c r="A96" s="26"/>
      <c r="B96" s="28"/>
      <c r="C96" s="27"/>
      <c r="D96" s="27"/>
      <c r="E96" s="27"/>
      <c r="F96" s="26"/>
      <c r="G96" s="26"/>
      <c r="H96" s="241"/>
      <c r="I96" s="241"/>
      <c r="J96" s="241"/>
      <c r="K96" s="30"/>
      <c r="L96" s="1"/>
    </row>
    <row r="97" spans="1:12" ht="15" customHeight="1">
      <c r="A97" s="26" t="s">
        <v>55</v>
      </c>
      <c r="B97" s="262" t="s">
        <v>355</v>
      </c>
      <c r="C97" s="262"/>
      <c r="D97" s="262"/>
      <c r="E97" s="262"/>
      <c r="F97" s="26"/>
      <c r="G97" s="26"/>
      <c r="H97" s="241"/>
      <c r="I97" s="241"/>
      <c r="J97" s="241"/>
      <c r="K97" s="30"/>
      <c r="L97" s="1"/>
    </row>
    <row r="98" spans="1:12" ht="15" customHeight="1">
      <c r="A98" s="26"/>
      <c r="B98" s="262"/>
      <c r="C98" s="262"/>
      <c r="D98" s="262"/>
      <c r="E98" s="262"/>
      <c r="F98" s="26"/>
      <c r="G98" s="26"/>
      <c r="H98" s="241">
        <f>H85-H95</f>
        <v>0</v>
      </c>
      <c r="I98" s="241"/>
      <c r="J98" s="241"/>
      <c r="K98" s="30">
        <f>+K85-K95</f>
        <v>-2706</v>
      </c>
      <c r="L98" s="1"/>
    </row>
    <row r="99" spans="1:12">
      <c r="A99" s="26"/>
      <c r="B99" s="27"/>
      <c r="C99" s="27"/>
      <c r="D99" s="27"/>
      <c r="E99" s="27"/>
      <c r="F99" s="26"/>
      <c r="G99" s="26"/>
      <c r="H99" s="241"/>
      <c r="I99" s="241"/>
      <c r="J99" s="241"/>
      <c r="K99" s="30"/>
      <c r="L99" s="1"/>
    </row>
    <row r="100" spans="1:12">
      <c r="A100" s="26" t="s">
        <v>62</v>
      </c>
      <c r="B100" s="27" t="s">
        <v>56</v>
      </c>
      <c r="C100" s="27"/>
      <c r="D100" s="27"/>
      <c r="E100" s="27"/>
      <c r="F100" s="26"/>
      <c r="G100" s="26"/>
      <c r="H100" s="241">
        <v>0</v>
      </c>
      <c r="I100" s="241"/>
      <c r="J100" s="241"/>
      <c r="K100" s="30">
        <v>0</v>
      </c>
      <c r="L100" s="1"/>
    </row>
    <row r="101" spans="1:12">
      <c r="A101" s="26"/>
      <c r="B101" s="28"/>
      <c r="C101" s="27"/>
      <c r="D101" s="27"/>
      <c r="E101" s="27"/>
      <c r="F101" s="26"/>
      <c r="G101" s="26"/>
      <c r="H101" s="241"/>
      <c r="I101" s="241"/>
      <c r="J101" s="241"/>
      <c r="K101" s="30"/>
      <c r="L101" s="1"/>
    </row>
    <row r="102" spans="1:12" ht="15" customHeight="1">
      <c r="A102" s="26" t="s">
        <v>64</v>
      </c>
      <c r="B102" s="262" t="s">
        <v>356</v>
      </c>
      <c r="C102" s="262"/>
      <c r="D102" s="262"/>
      <c r="E102" s="262"/>
      <c r="F102" s="26"/>
      <c r="G102" s="26"/>
      <c r="H102" s="241">
        <f>H98-H100</f>
        <v>0</v>
      </c>
      <c r="I102" s="241"/>
      <c r="J102" s="241"/>
      <c r="K102" s="30">
        <f>+K98-K100</f>
        <v>-2706</v>
      </c>
      <c r="L102" s="1"/>
    </row>
    <row r="103" spans="1:12" ht="15" customHeight="1">
      <c r="A103" s="26"/>
      <c r="B103" s="262"/>
      <c r="C103" s="262"/>
      <c r="D103" s="262"/>
      <c r="E103" s="262"/>
      <c r="F103" s="26"/>
      <c r="G103" s="26"/>
      <c r="H103" s="241"/>
      <c r="I103" s="241"/>
      <c r="J103" s="241"/>
      <c r="K103" s="30"/>
      <c r="L103" s="1"/>
    </row>
    <row r="104" spans="1:12">
      <c r="A104" s="26"/>
      <c r="B104" s="28"/>
      <c r="C104" s="27"/>
      <c r="D104" s="27"/>
      <c r="E104" s="27"/>
      <c r="F104" s="26"/>
      <c r="G104" s="26"/>
      <c r="H104" s="241"/>
      <c r="I104" s="241"/>
      <c r="J104" s="241"/>
      <c r="K104" s="30"/>
      <c r="L104" s="1"/>
    </row>
    <row r="105" spans="1:12">
      <c r="A105" s="26" t="s">
        <v>63</v>
      </c>
      <c r="B105" s="27" t="s">
        <v>57</v>
      </c>
      <c r="C105" s="27"/>
      <c r="D105" s="27"/>
      <c r="E105" s="27"/>
      <c r="F105" s="26"/>
      <c r="G105" s="26"/>
      <c r="H105" s="241">
        <v>0</v>
      </c>
      <c r="I105" s="241"/>
      <c r="J105" s="241"/>
      <c r="K105" s="30">
        <v>0</v>
      </c>
      <c r="L105" s="1"/>
    </row>
    <row r="106" spans="1:12">
      <c r="A106" s="154" t="s">
        <v>65</v>
      </c>
      <c r="B106" s="156" t="s">
        <v>375</v>
      </c>
      <c r="C106" s="156"/>
      <c r="D106" s="156"/>
      <c r="E106" s="156"/>
      <c r="F106" s="154"/>
      <c r="G106" s="154"/>
      <c r="H106" s="247">
        <v>0</v>
      </c>
      <c r="I106" s="247"/>
      <c r="J106" s="247"/>
      <c r="K106" s="30">
        <v>0</v>
      </c>
      <c r="L106" s="1"/>
    </row>
    <row r="107" spans="1:12">
      <c r="A107" s="26"/>
      <c r="B107" s="27"/>
      <c r="C107" s="27"/>
      <c r="D107" s="27"/>
      <c r="E107" s="27"/>
      <c r="F107" s="26"/>
      <c r="G107" s="26"/>
      <c r="H107" s="241"/>
      <c r="I107" s="241"/>
      <c r="J107" s="241"/>
      <c r="K107" s="30"/>
      <c r="L107" s="1"/>
    </row>
    <row r="108" spans="1:12">
      <c r="A108" s="26" t="s">
        <v>66</v>
      </c>
      <c r="B108" s="28" t="s">
        <v>362</v>
      </c>
      <c r="C108" s="27"/>
      <c r="D108" s="27"/>
      <c r="E108" s="27"/>
      <c r="F108" s="26"/>
      <c r="G108" s="26"/>
      <c r="H108" s="241">
        <f>H102-H105-H106</f>
        <v>0</v>
      </c>
      <c r="I108" s="241"/>
      <c r="J108" s="241"/>
      <c r="K108" s="30">
        <f>+K102-K105-K106</f>
        <v>-2706</v>
      </c>
      <c r="L108" s="1"/>
    </row>
    <row r="109" spans="1:12">
      <c r="A109" s="26"/>
      <c r="B109" s="27"/>
      <c r="C109" s="27"/>
      <c r="D109" s="27"/>
      <c r="E109" s="27"/>
      <c r="F109" s="26"/>
      <c r="G109" s="26"/>
      <c r="H109" s="241"/>
      <c r="I109" s="241"/>
      <c r="J109" s="241"/>
      <c r="K109" s="30"/>
      <c r="L109" s="1"/>
    </row>
    <row r="110" spans="1:12">
      <c r="A110" s="26" t="s">
        <v>67</v>
      </c>
      <c r="B110" s="157" t="s">
        <v>358</v>
      </c>
      <c r="C110" s="27"/>
      <c r="D110" s="27"/>
      <c r="E110" s="27"/>
      <c r="F110" s="26"/>
      <c r="G110" s="26"/>
      <c r="H110" s="241"/>
      <c r="I110" s="241"/>
      <c r="J110" s="241"/>
      <c r="K110" s="30"/>
      <c r="L110" s="1"/>
    </row>
    <row r="111" spans="1:12">
      <c r="A111" s="26"/>
      <c r="B111" s="144" t="s">
        <v>263</v>
      </c>
      <c r="C111" s="144"/>
      <c r="D111" s="27"/>
      <c r="E111" s="27"/>
      <c r="F111" s="26"/>
      <c r="G111" s="26"/>
      <c r="H111" s="258">
        <f>ROUND(H108*0.15*1.04,0)</f>
        <v>0</v>
      </c>
      <c r="I111" s="258"/>
      <c r="J111" s="258"/>
      <c r="K111" s="30">
        <v>1486</v>
      </c>
      <c r="L111" s="192"/>
    </row>
    <row r="112" spans="1:12">
      <c r="A112" s="26"/>
      <c r="B112" s="27" t="s">
        <v>21</v>
      </c>
      <c r="C112" s="27"/>
      <c r="D112" s="27"/>
      <c r="E112" s="27"/>
      <c r="F112" s="26"/>
      <c r="G112" s="26"/>
      <c r="H112" s="241">
        <v>0</v>
      </c>
      <c r="I112" s="241"/>
      <c r="J112" s="241"/>
      <c r="K112" s="30">
        <v>0</v>
      </c>
      <c r="L112" s="1"/>
    </row>
    <row r="113" spans="1:14">
      <c r="A113" s="154"/>
      <c r="B113" s="156" t="s">
        <v>359</v>
      </c>
      <c r="C113" s="156"/>
      <c r="D113" s="156"/>
      <c r="E113" s="156"/>
      <c r="F113" s="154"/>
      <c r="G113" s="154"/>
      <c r="H113" s="241">
        <f>840-K111</f>
        <v>-646</v>
      </c>
      <c r="I113" s="241"/>
      <c r="J113" s="241"/>
      <c r="K113" s="30">
        <v>0</v>
      </c>
      <c r="L113" s="1"/>
    </row>
    <row r="114" spans="1:14">
      <c r="A114" s="26"/>
      <c r="B114" s="27"/>
      <c r="C114" s="27"/>
      <c r="D114" s="27"/>
      <c r="E114" s="27"/>
      <c r="F114" s="26"/>
      <c r="G114" s="26"/>
      <c r="H114" s="241"/>
      <c r="I114" s="241"/>
      <c r="J114" s="241"/>
      <c r="K114" s="30"/>
      <c r="L114" s="1"/>
    </row>
    <row r="115" spans="1:14" ht="13.8" customHeight="1">
      <c r="A115" s="26" t="s">
        <v>68</v>
      </c>
      <c r="B115" s="185" t="s">
        <v>365</v>
      </c>
      <c r="C115" s="6"/>
      <c r="D115" s="6"/>
      <c r="E115" s="6"/>
      <c r="F115" s="26"/>
      <c r="G115" s="26"/>
      <c r="H115" s="241">
        <f>H108-H112-H111-H113</f>
        <v>646</v>
      </c>
      <c r="I115" s="241"/>
      <c r="J115" s="241"/>
      <c r="K115" s="30">
        <f>+K108-K111-K112-K113</f>
        <v>-4192</v>
      </c>
      <c r="L115" s="1"/>
      <c r="N115" s="12"/>
    </row>
    <row r="116" spans="1:14">
      <c r="A116" s="26"/>
      <c r="B116" s="27"/>
      <c r="C116" s="27"/>
      <c r="D116" s="27"/>
      <c r="E116" s="27"/>
      <c r="F116" s="26"/>
      <c r="G116" s="26"/>
      <c r="H116" s="241"/>
      <c r="I116" s="241"/>
      <c r="J116" s="241"/>
      <c r="K116" s="30"/>
      <c r="L116" s="1"/>
    </row>
    <row r="117" spans="1:14">
      <c r="A117" s="26" t="s">
        <v>69</v>
      </c>
      <c r="B117" s="274" t="s">
        <v>58</v>
      </c>
      <c r="C117" s="274"/>
      <c r="D117" s="274"/>
      <c r="E117" s="274"/>
      <c r="F117" s="26"/>
      <c r="G117" s="26"/>
      <c r="H117" s="241">
        <v>0</v>
      </c>
      <c r="I117" s="241"/>
      <c r="J117" s="241"/>
      <c r="K117" s="30">
        <v>0</v>
      </c>
      <c r="L117" s="1"/>
    </row>
    <row r="118" spans="1:14">
      <c r="A118" s="26"/>
      <c r="B118" s="156"/>
      <c r="C118" s="27"/>
      <c r="D118" s="27"/>
      <c r="E118" s="27"/>
      <c r="F118" s="26"/>
      <c r="G118" s="26"/>
      <c r="H118" s="241"/>
      <c r="I118" s="241"/>
      <c r="J118" s="241"/>
      <c r="K118" s="30"/>
      <c r="L118" s="1"/>
    </row>
    <row r="119" spans="1:14">
      <c r="A119" s="26" t="s">
        <v>70</v>
      </c>
      <c r="B119" s="27" t="s">
        <v>59</v>
      </c>
      <c r="C119" s="27"/>
      <c r="D119" s="27"/>
      <c r="E119" s="27"/>
      <c r="F119" s="26"/>
      <c r="G119" s="26"/>
      <c r="H119" s="241">
        <v>0</v>
      </c>
      <c r="I119" s="241"/>
      <c r="J119" s="241"/>
      <c r="K119" s="30">
        <v>0</v>
      </c>
      <c r="L119" s="1"/>
    </row>
    <row r="120" spans="1:14">
      <c r="A120" s="26"/>
      <c r="B120" s="27"/>
      <c r="C120" s="27"/>
      <c r="D120" s="27"/>
      <c r="E120" s="27"/>
      <c r="F120" s="26"/>
      <c r="G120" s="26"/>
      <c r="H120" s="241"/>
      <c r="I120" s="241"/>
      <c r="J120" s="241"/>
      <c r="K120" s="30"/>
      <c r="L120" s="1"/>
    </row>
    <row r="121" spans="1:14">
      <c r="A121" s="26" t="s">
        <v>71</v>
      </c>
      <c r="B121" s="274" t="s">
        <v>363</v>
      </c>
      <c r="C121" s="274"/>
      <c r="D121" s="274"/>
      <c r="E121" s="274"/>
      <c r="F121" s="26"/>
      <c r="G121" s="26"/>
      <c r="H121" s="241"/>
      <c r="I121" s="241"/>
      <c r="J121" s="241"/>
      <c r="K121" s="30"/>
      <c r="L121" s="1"/>
    </row>
    <row r="122" spans="1:14">
      <c r="A122" s="26"/>
      <c r="B122" s="274"/>
      <c r="C122" s="274"/>
      <c r="D122" s="274"/>
      <c r="E122" s="274"/>
      <c r="F122" s="26"/>
      <c r="G122" s="26"/>
      <c r="H122" s="241">
        <f>H117-H119</f>
        <v>0</v>
      </c>
      <c r="I122" s="241"/>
      <c r="J122" s="241"/>
      <c r="K122" s="30">
        <f>K117-K119</f>
        <v>0</v>
      </c>
      <c r="L122" s="1"/>
    </row>
    <row r="123" spans="1:14">
      <c r="A123" s="26"/>
      <c r="B123" s="27"/>
      <c r="C123" s="27"/>
      <c r="D123" s="27"/>
      <c r="E123" s="27"/>
      <c r="F123" s="26"/>
      <c r="G123" s="26"/>
      <c r="H123" s="241"/>
      <c r="I123" s="241"/>
      <c r="J123" s="241"/>
      <c r="K123" s="30"/>
      <c r="L123" s="1"/>
    </row>
    <row r="124" spans="1:14">
      <c r="A124" s="118" t="s">
        <v>72</v>
      </c>
      <c r="B124" s="117" t="s">
        <v>60</v>
      </c>
      <c r="C124" s="43"/>
      <c r="D124" s="43"/>
      <c r="E124" s="43"/>
      <c r="F124" s="118"/>
      <c r="G124" s="118"/>
      <c r="H124" s="243">
        <f>H115+H122</f>
        <v>646</v>
      </c>
      <c r="I124" s="243"/>
      <c r="J124" s="243"/>
      <c r="K124" s="51">
        <f>+K115+K122</f>
        <v>-4192</v>
      </c>
      <c r="L124" s="1"/>
    </row>
    <row r="125" spans="1:14">
      <c r="A125" s="55"/>
      <c r="B125" s="58"/>
      <c r="C125" s="57"/>
      <c r="D125" s="57"/>
      <c r="E125" s="57"/>
      <c r="F125" s="55"/>
      <c r="G125" s="55"/>
      <c r="H125" s="56"/>
      <c r="I125" s="56"/>
      <c r="J125" s="56"/>
      <c r="K125" s="30"/>
      <c r="L125" s="1"/>
    </row>
    <row r="126" spans="1:14" ht="14.4">
      <c r="A126" s="39" t="s">
        <v>357</v>
      </c>
      <c r="B126" s="244" t="s">
        <v>61</v>
      </c>
      <c r="C126" s="244"/>
      <c r="D126" s="244"/>
      <c r="E126" s="244"/>
      <c r="F126" s="240">
        <v>34</v>
      </c>
      <c r="G126" s="240"/>
      <c r="H126" s="241"/>
      <c r="I126" s="241"/>
      <c r="J126" s="241"/>
      <c r="K126" s="30"/>
      <c r="L126" s="1"/>
    </row>
    <row r="127" spans="1:14" ht="14.4">
      <c r="A127" s="39"/>
      <c r="B127" s="242" t="s">
        <v>22</v>
      </c>
      <c r="C127" s="242"/>
      <c r="D127" s="242"/>
      <c r="E127" s="242"/>
      <c r="F127" s="240"/>
      <c r="G127" s="240"/>
      <c r="H127" s="241"/>
      <c r="I127" s="241"/>
      <c r="J127" s="241"/>
      <c r="K127" s="30"/>
      <c r="L127" s="1"/>
    </row>
    <row r="128" spans="1:14" ht="14.4">
      <c r="A128" s="154"/>
      <c r="B128" s="242" t="s">
        <v>364</v>
      </c>
      <c r="C128" s="242"/>
      <c r="D128" s="242"/>
      <c r="E128" s="242"/>
      <c r="F128" s="240"/>
      <c r="G128" s="240"/>
      <c r="H128" s="241">
        <f>'1-2'!F422</f>
        <v>6.4600000000000005E-2</v>
      </c>
      <c r="I128" s="241"/>
      <c r="J128" s="241"/>
      <c r="K128" s="30">
        <f>'1-2'!G422</f>
        <v>-0.41920000000000002</v>
      </c>
      <c r="L128" s="1"/>
    </row>
    <row r="129" spans="1:12" ht="14.4">
      <c r="A129" s="154"/>
      <c r="B129" s="242" t="s">
        <v>376</v>
      </c>
      <c r="C129" s="242"/>
      <c r="D129" s="242"/>
      <c r="E129" s="242"/>
      <c r="F129" s="240"/>
      <c r="G129" s="240"/>
      <c r="H129" s="241">
        <f>'1-2'!H422</f>
        <v>6.4600000000000005E-2</v>
      </c>
      <c r="I129" s="241"/>
      <c r="J129" s="241"/>
      <c r="K129" s="30">
        <f>'1-2'!I422</f>
        <v>-0.41920000000000002</v>
      </c>
      <c r="L129" s="1"/>
    </row>
    <row r="130" spans="1:12" ht="14.4">
      <c r="A130" s="154"/>
      <c r="B130" s="242" t="s">
        <v>23</v>
      </c>
      <c r="C130" s="242"/>
      <c r="D130" s="242"/>
      <c r="E130" s="242"/>
      <c r="F130" s="240"/>
      <c r="G130" s="240"/>
      <c r="H130" s="241"/>
      <c r="I130" s="241"/>
      <c r="J130" s="241"/>
      <c r="K130" s="30"/>
      <c r="L130" s="1"/>
    </row>
    <row r="131" spans="1:12" ht="14.4">
      <c r="A131" s="154"/>
      <c r="B131" s="242" t="s">
        <v>364</v>
      </c>
      <c r="C131" s="242"/>
      <c r="D131" s="242"/>
      <c r="E131" s="242"/>
      <c r="F131" s="240"/>
      <c r="G131" s="240"/>
      <c r="H131" s="241">
        <f>'1-2'!F426</f>
        <v>6.4600000000000005E-2</v>
      </c>
      <c r="I131" s="241"/>
      <c r="J131" s="241"/>
      <c r="K131" s="30">
        <f>'1-2'!G426</f>
        <v>-0.41920000000000002</v>
      </c>
      <c r="L131" s="1"/>
    </row>
    <row r="132" spans="1:12" ht="14.4">
      <c r="A132" s="48"/>
      <c r="B132" s="273" t="s">
        <v>376</v>
      </c>
      <c r="C132" s="273"/>
      <c r="D132" s="273"/>
      <c r="E132" s="273"/>
      <c r="F132" s="275"/>
      <c r="G132" s="275"/>
      <c r="H132" s="276">
        <f>'1-2'!H426</f>
        <v>6.4600000000000005E-2</v>
      </c>
      <c r="I132" s="276"/>
      <c r="J132" s="276"/>
      <c r="K132" s="49">
        <f>'1-2'!I426</f>
        <v>-0.41920000000000002</v>
      </c>
      <c r="L132" s="1"/>
    </row>
    <row r="133" spans="1:12">
      <c r="A133" s="14" t="s">
        <v>350</v>
      </c>
      <c r="B133" s="15"/>
      <c r="C133" s="15"/>
      <c r="D133" s="15"/>
      <c r="E133" s="2"/>
      <c r="F133" s="2"/>
      <c r="G133" s="2"/>
      <c r="H133" s="2"/>
      <c r="I133" s="2"/>
      <c r="J133" s="2"/>
      <c r="K133" s="2"/>
      <c r="L133" s="1"/>
    </row>
    <row r="134" spans="1:12">
      <c r="A134" s="31" t="s">
        <v>208</v>
      </c>
      <c r="B134" s="32"/>
      <c r="C134" s="33"/>
      <c r="D134" s="34"/>
      <c r="E134" s="2"/>
      <c r="F134" s="2"/>
      <c r="G134" s="2"/>
      <c r="H134" s="2" t="s">
        <v>212</v>
      </c>
      <c r="I134" s="2"/>
      <c r="J134" s="2"/>
      <c r="K134" s="2"/>
      <c r="L134" s="1"/>
    </row>
    <row r="135" spans="1:12">
      <c r="A135" s="19" t="s">
        <v>490</v>
      </c>
      <c r="B135" s="17"/>
      <c r="C135" s="2"/>
      <c r="D135" s="34"/>
      <c r="E135" s="2"/>
      <c r="F135" s="2"/>
      <c r="G135" s="2"/>
      <c r="H135" s="35" t="s">
        <v>488</v>
      </c>
      <c r="I135" s="2"/>
      <c r="J135" s="2"/>
      <c r="K135" s="2"/>
      <c r="L135" s="1"/>
    </row>
    <row r="136" spans="1:12">
      <c r="A136" s="19" t="s">
        <v>209</v>
      </c>
      <c r="B136" s="17"/>
      <c r="C136" s="2"/>
      <c r="D136" s="34"/>
      <c r="E136" s="2"/>
      <c r="F136" s="2"/>
      <c r="G136" s="2"/>
      <c r="H136" s="35"/>
      <c r="I136" s="2"/>
      <c r="J136" s="2"/>
      <c r="K136" s="2"/>
      <c r="L136" s="1"/>
    </row>
    <row r="137" spans="1:12">
      <c r="B137" s="17"/>
      <c r="C137" s="2"/>
      <c r="D137" s="31"/>
      <c r="E137" s="2"/>
      <c r="F137" s="2"/>
      <c r="G137" s="2"/>
      <c r="H137" s="31"/>
      <c r="I137" s="2"/>
      <c r="J137" s="2"/>
      <c r="K137" s="2"/>
      <c r="L137" s="1"/>
    </row>
    <row r="138" spans="1:12">
      <c r="A138" s="16"/>
      <c r="B138" s="17"/>
      <c r="C138" s="2"/>
      <c r="D138" s="32"/>
      <c r="E138" s="2"/>
      <c r="F138" s="2"/>
      <c r="G138" s="2"/>
      <c r="H138" s="32"/>
      <c r="I138" s="2"/>
      <c r="J138" s="2"/>
      <c r="K138" s="2"/>
      <c r="L138" s="1"/>
    </row>
    <row r="139" spans="1:12">
      <c r="A139" s="20"/>
      <c r="B139" s="17"/>
      <c r="C139" s="2"/>
      <c r="D139" s="31"/>
      <c r="E139" s="2"/>
      <c r="F139" s="2"/>
      <c r="G139" s="2"/>
      <c r="H139" s="31"/>
      <c r="I139" s="2"/>
      <c r="J139" s="2"/>
      <c r="K139" s="2"/>
      <c r="L139" s="1"/>
    </row>
    <row r="140" spans="1:12">
      <c r="A140" s="19"/>
      <c r="B140" s="21"/>
      <c r="C140" s="2"/>
      <c r="D140" s="36" t="s">
        <v>210</v>
      </c>
      <c r="E140" s="2"/>
      <c r="F140" s="2"/>
      <c r="G140" s="2"/>
      <c r="H140" s="22" t="s">
        <v>66</v>
      </c>
      <c r="J140" s="2"/>
      <c r="K140" s="4" t="s">
        <v>66</v>
      </c>
      <c r="L140" s="1"/>
    </row>
    <row r="141" spans="1:12">
      <c r="A141" s="19" t="s">
        <v>261</v>
      </c>
      <c r="B141" s="17"/>
      <c r="C141" s="2"/>
      <c r="D141" s="36"/>
      <c r="E141" s="2"/>
      <c r="F141" s="2"/>
      <c r="G141" s="2"/>
      <c r="H141" s="41" t="s">
        <v>223</v>
      </c>
      <c r="I141" s="2"/>
      <c r="J141" s="2"/>
      <c r="K141" s="37" t="s">
        <v>211</v>
      </c>
      <c r="L141" s="1"/>
    </row>
    <row r="142" spans="1:12">
      <c r="A142" s="19" t="s">
        <v>484</v>
      </c>
      <c r="B142" s="17"/>
      <c r="C142" s="2"/>
      <c r="D142" s="38"/>
      <c r="E142" s="2"/>
      <c r="F142" s="2"/>
      <c r="G142" s="2"/>
      <c r="H142" s="38" t="s">
        <v>483</v>
      </c>
      <c r="I142" s="2"/>
      <c r="J142" s="2"/>
      <c r="K142" s="38" t="s">
        <v>483</v>
      </c>
      <c r="L142" s="1"/>
    </row>
    <row r="143" spans="1:12">
      <c r="A143" s="19" t="s">
        <v>489</v>
      </c>
      <c r="B143" s="17"/>
      <c r="C143" s="2"/>
      <c r="D143" s="38"/>
      <c r="E143" s="2"/>
      <c r="F143" s="2"/>
      <c r="G143" s="2"/>
      <c r="H143" s="38"/>
      <c r="I143" s="2"/>
      <c r="J143" s="2"/>
      <c r="K143" s="38"/>
      <c r="L143" s="1"/>
    </row>
    <row r="144" spans="1:12">
      <c r="A144" s="19" t="s">
        <v>214</v>
      </c>
      <c r="B144" s="17"/>
      <c r="C144" s="31"/>
      <c r="D144" s="31"/>
      <c r="E144" s="2"/>
      <c r="F144" s="2"/>
      <c r="G144" s="2"/>
      <c r="H144" s="2"/>
      <c r="I144" s="2"/>
      <c r="J144" s="2"/>
      <c r="K144" s="2"/>
      <c r="L144" s="1"/>
    </row>
    <row r="145" spans="1:12">
      <c r="A145" s="19" t="s">
        <v>377</v>
      </c>
      <c r="B145" s="139"/>
      <c r="C145" s="36"/>
      <c r="D145" s="31"/>
      <c r="E145" s="2"/>
      <c r="F145" s="2"/>
      <c r="G145" s="2"/>
      <c r="H145" s="2"/>
      <c r="I145" s="2"/>
      <c r="J145" s="2"/>
      <c r="K145" s="2"/>
      <c r="L145" s="1"/>
    </row>
  </sheetData>
  <mergeCells count="145">
    <mergeCell ref="K7:K9"/>
    <mergeCell ref="H31:J31"/>
    <mergeCell ref="H32:J32"/>
    <mergeCell ref="H36:J36"/>
    <mergeCell ref="H38:J38"/>
    <mergeCell ref="H39:J39"/>
    <mergeCell ref="A10:E10"/>
    <mergeCell ref="F10:G10"/>
    <mergeCell ref="H10:J10"/>
    <mergeCell ref="H14:J14"/>
    <mergeCell ref="H15:J15"/>
    <mergeCell ref="H16:J16"/>
    <mergeCell ref="H18:J18"/>
    <mergeCell ref="H21:J21"/>
    <mergeCell ref="H22:J22"/>
    <mergeCell ref="H23:J23"/>
    <mergeCell ref="H24:J24"/>
    <mergeCell ref="H27:J27"/>
    <mergeCell ref="H29:J29"/>
    <mergeCell ref="H30:J30"/>
    <mergeCell ref="H17:J17"/>
    <mergeCell ref="H132:J132"/>
    <mergeCell ref="K57:K58"/>
    <mergeCell ref="H34:J34"/>
    <mergeCell ref="H52:J52"/>
    <mergeCell ref="H53:J53"/>
    <mergeCell ref="H54:J54"/>
    <mergeCell ref="H55:J55"/>
    <mergeCell ref="H57:J58"/>
    <mergeCell ref="H45:J45"/>
    <mergeCell ref="H46:J46"/>
    <mergeCell ref="H47:J47"/>
    <mergeCell ref="H50:J50"/>
    <mergeCell ref="H51:J51"/>
    <mergeCell ref="H40:J40"/>
    <mergeCell ref="H41:J41"/>
    <mergeCell ref="H42:J42"/>
    <mergeCell ref="H43:J43"/>
    <mergeCell ref="H44:J44"/>
    <mergeCell ref="H81:J81"/>
    <mergeCell ref="H80:J80"/>
    <mergeCell ref="H78:J79"/>
    <mergeCell ref="K78:K79"/>
    <mergeCell ref="H84:J84"/>
    <mergeCell ref="H85:J85"/>
    <mergeCell ref="B132:E132"/>
    <mergeCell ref="B117:E117"/>
    <mergeCell ref="B121:E122"/>
    <mergeCell ref="B90:E90"/>
    <mergeCell ref="B131:E131"/>
    <mergeCell ref="F132:G132"/>
    <mergeCell ref="H96:J96"/>
    <mergeCell ref="H97:J97"/>
    <mergeCell ref="H99:J99"/>
    <mergeCell ref="H101:J101"/>
    <mergeCell ref="H102:J102"/>
    <mergeCell ref="H104:J104"/>
    <mergeCell ref="H107:J107"/>
    <mergeCell ref="H109:J109"/>
    <mergeCell ref="H110:J110"/>
    <mergeCell ref="H114:J114"/>
    <mergeCell ref="H116:J116"/>
    <mergeCell ref="H118:J118"/>
    <mergeCell ref="H120:J120"/>
    <mergeCell ref="H98:J98"/>
    <mergeCell ref="H100:J100"/>
    <mergeCell ref="H103:J103"/>
    <mergeCell ref="H105:J105"/>
    <mergeCell ref="H108:J108"/>
    <mergeCell ref="H111:J111"/>
    <mergeCell ref="H112:J112"/>
    <mergeCell ref="H115:J115"/>
    <mergeCell ref="H117:J117"/>
    <mergeCell ref="H119:J119"/>
    <mergeCell ref="H121:J121"/>
    <mergeCell ref="H123:J123"/>
    <mergeCell ref="H7:J9"/>
    <mergeCell ref="B97:E98"/>
    <mergeCell ref="B102:E103"/>
    <mergeCell ref="B86:E86"/>
    <mergeCell ref="H28:J28"/>
    <mergeCell ref="A7:E9"/>
    <mergeCell ref="F7:G9"/>
    <mergeCell ref="A57:E58"/>
    <mergeCell ref="B80:E80"/>
    <mergeCell ref="F80:G80"/>
    <mergeCell ref="A78:A79"/>
    <mergeCell ref="B78:E79"/>
    <mergeCell ref="F78:G79"/>
    <mergeCell ref="B81:E81"/>
    <mergeCell ref="F81:G81"/>
    <mergeCell ref="B84:E84"/>
    <mergeCell ref="B85:E85"/>
    <mergeCell ref="H2:J2"/>
    <mergeCell ref="H3:J3"/>
    <mergeCell ref="H4:J4"/>
    <mergeCell ref="H5:J5"/>
    <mergeCell ref="H6:J6"/>
    <mergeCell ref="H90:J90"/>
    <mergeCell ref="H92:J92"/>
    <mergeCell ref="H93:J93"/>
    <mergeCell ref="H94:J94"/>
    <mergeCell ref="H91:J91"/>
    <mergeCell ref="H86:J86"/>
    <mergeCell ref="H87:J87"/>
    <mergeCell ref="H88:J88"/>
    <mergeCell ref="H89:J89"/>
    <mergeCell ref="H33:J33"/>
    <mergeCell ref="H25:J25"/>
    <mergeCell ref="H48:J48"/>
    <mergeCell ref="H56:J56"/>
    <mergeCell ref="B82:E82"/>
    <mergeCell ref="H82:J82"/>
    <mergeCell ref="B83:E83"/>
    <mergeCell ref="H83:J83"/>
    <mergeCell ref="H106:J106"/>
    <mergeCell ref="H95:J95"/>
    <mergeCell ref="F92:G92"/>
    <mergeCell ref="F94:G94"/>
    <mergeCell ref="F89:G89"/>
    <mergeCell ref="F88:G88"/>
    <mergeCell ref="F86:G86"/>
    <mergeCell ref="F85:G85"/>
    <mergeCell ref="F84:G84"/>
    <mergeCell ref="F91:G91"/>
    <mergeCell ref="F131:G131"/>
    <mergeCell ref="H131:J131"/>
    <mergeCell ref="H113:J113"/>
    <mergeCell ref="B128:E128"/>
    <mergeCell ref="F128:G128"/>
    <mergeCell ref="H128:J128"/>
    <mergeCell ref="B129:E129"/>
    <mergeCell ref="F129:G129"/>
    <mergeCell ref="H129:J129"/>
    <mergeCell ref="B130:E130"/>
    <mergeCell ref="F130:G130"/>
    <mergeCell ref="H130:J130"/>
    <mergeCell ref="F127:G127"/>
    <mergeCell ref="F126:G126"/>
    <mergeCell ref="H122:J122"/>
    <mergeCell ref="H124:J124"/>
    <mergeCell ref="B126:E126"/>
    <mergeCell ref="B127:E127"/>
    <mergeCell ref="H126:J126"/>
    <mergeCell ref="H127:J127"/>
  </mergeCells>
  <hyperlinks>
    <hyperlink ref="F94:G94" location="'1-2'!A508" display="'1-2'!A508"/>
    <hyperlink ref="G14" location="'1-2'!A81" display="'1-2'!A81"/>
    <hyperlink ref="G15" location="'1-2'!A113" display="'1-2'!A113"/>
    <hyperlink ref="G16" location="'1-2'!A174" display="'1-2'!A174"/>
    <hyperlink ref="G18" location="'1-2'!A181" display="'1-2'!A181"/>
    <hyperlink ref="G21" location="'1-2'!A187" display="'1-2'!A187"/>
    <hyperlink ref="F84:G84" location="'1-2'!A433" display="'1-2'!A433"/>
    <hyperlink ref="F81:G81" location="'1-2'!A425" display="'1-2'!A425"/>
    <hyperlink ref="F88:G88" location="'1-2'!A442" display="'1-2'!A442"/>
    <hyperlink ref="F89:G89" location="'1-2'!A452" display="'1-2'!A452"/>
    <hyperlink ref="F91:G91" location="'1-2'!A490" display="'1-2'!A490"/>
    <hyperlink ref="F92:G92" location="'1-2'!A501" display="'1-2'!A501"/>
    <hyperlink ref="G22" location="'1-2'!A202" display="'1-2'!A202"/>
    <hyperlink ref="G23" location="'1-2'!A211" display="'1-2'!A211"/>
    <hyperlink ref="G24" location="'1-2'!A218" display="'1-2'!A218"/>
    <hyperlink ref="G27" location="'1-2'!A227" display="'1-2'!A227"/>
    <hyperlink ref="G28" location="'1-2'!A238" display="'1-2'!A238"/>
    <hyperlink ref="G31" location="'1-2'!A247" display="'1-2'!A247"/>
    <hyperlink ref="G32" location="'1-2'!A266" display="'1-2'!A266"/>
    <hyperlink ref="G39" location="'1-2'!A279" display="'1-2'!A279"/>
    <hyperlink ref="G40" location="'1-2'!A279" display="'1-2'!A279"/>
    <hyperlink ref="G41" location="'1-2'!A300" display="'1-2'!A300"/>
    <hyperlink ref="G43" location="'1-2'!A309" display="'1-2'!A309"/>
    <hyperlink ref="G44" location="'1-2'!A320" display="'1-2'!A320"/>
    <hyperlink ref="G45" location="'1-2'!A337" display="'1-2'!A337"/>
    <hyperlink ref="G46" location="'1-2'!A347" display="'1-2'!A347"/>
    <hyperlink ref="G47" location="'1-2'!A356" display="'1-2'!A356"/>
    <hyperlink ref="G50" location="'1-2'!A365" display="'1-2'!A365"/>
    <hyperlink ref="G51" location="'1-2'!A378" display="'1-2'!A378"/>
    <hyperlink ref="G52" location="'1-2'!A391" display="'1-2'!A391"/>
    <hyperlink ref="G53" location="'1-2'!A398" display="'1-2'!A398"/>
    <hyperlink ref="G54" location="'1-2'!A409" display="'1-2'!A409"/>
    <hyperlink ref="G55" location="'1-2'!A416" display="'1-2'!A416"/>
  </hyperlinks>
  <printOptions horizontalCentered="1"/>
  <pageMargins left="0.35433070866141736" right="0.19685039370078741" top="0.11811023622047245" bottom="0.11811023622047245" header="0.11811023622047245" footer="0.11811023622047245"/>
  <pageSetup paperSize="9" scale="77" fitToHeight="0" orientation="portrait" r:id="rId1"/>
  <rowBreaks count="1" manualBreakCount="1">
    <brk id="72" max="10" man="1"/>
  </rowBreaks>
  <ignoredErrors>
    <ignoredError sqref="H84 K84" formula="1"/>
  </ignoredErrors>
</worksheet>
</file>

<file path=xl/worksheets/sheet2.xml><?xml version="1.0" encoding="utf-8"?>
<worksheet xmlns="http://schemas.openxmlformats.org/spreadsheetml/2006/main" xmlns:r="http://schemas.openxmlformats.org/officeDocument/2006/relationships">
  <sheetPr codeName="Sheet2"/>
  <dimension ref="A1:J484"/>
  <sheetViews>
    <sheetView view="pageBreakPreview" topLeftCell="A466" zoomScale="80" zoomScaleSheetLayoutView="80" workbookViewId="0">
      <selection activeCell="A432" sqref="A432:A433"/>
    </sheetView>
  </sheetViews>
  <sheetFormatPr defaultColWidth="9.109375" defaultRowHeight="14.4"/>
  <cols>
    <col min="1" max="1" width="30.6640625" style="59" customWidth="1"/>
    <col min="2" max="2" width="6.33203125" style="59" customWidth="1"/>
    <col min="3" max="3" width="13.109375" style="59" bestFit="1" customWidth="1"/>
    <col min="4" max="4" width="8.6640625" style="59" customWidth="1"/>
    <col min="5" max="5" width="9.109375" style="59" customWidth="1"/>
    <col min="6" max="6" width="12.109375" style="59" bestFit="1" customWidth="1"/>
    <col min="7" max="7" width="11.33203125" style="59" customWidth="1"/>
    <col min="8" max="8" width="19.33203125" style="59" bestFit="1" customWidth="1"/>
    <col min="9" max="9" width="19.33203125" style="59" customWidth="1"/>
    <col min="10" max="10" width="12.6640625" style="59" customWidth="1"/>
    <col min="11" max="11" width="9.109375" style="60"/>
    <col min="12" max="12" width="13.44140625" style="60" bestFit="1" customWidth="1"/>
    <col min="13" max="16384" width="9.109375" style="60"/>
  </cols>
  <sheetData>
    <row r="1" spans="1:9" hidden="1">
      <c r="A1" s="289" t="str">
        <f>'BS &amp; PL'!A3</f>
        <v xml:space="preserve"> XXXXXXXXXXXXXXXXXXPrivate Limited</v>
      </c>
      <c r="B1" s="289"/>
      <c r="C1" s="289"/>
      <c r="D1" s="289"/>
      <c r="E1" s="289"/>
      <c r="F1" s="289"/>
      <c r="G1" s="289"/>
      <c r="H1" s="289"/>
      <c r="I1" s="289"/>
    </row>
    <row r="2" spans="1:9" hidden="1">
      <c r="A2" s="289" t="s">
        <v>231</v>
      </c>
      <c r="B2" s="289"/>
      <c r="C2" s="289"/>
      <c r="D2" s="289"/>
      <c r="E2" s="289"/>
      <c r="F2" s="289"/>
      <c r="G2" s="289"/>
      <c r="H2" s="289"/>
      <c r="I2" s="289"/>
    </row>
    <row r="3" spans="1:9">
      <c r="A3" s="286" t="s">
        <v>366</v>
      </c>
      <c r="B3" s="286"/>
      <c r="C3" s="286"/>
      <c r="D3" s="286"/>
      <c r="E3" s="286"/>
      <c r="F3" s="286"/>
      <c r="G3" s="286"/>
      <c r="H3" s="286"/>
      <c r="I3" s="286"/>
    </row>
    <row r="4" spans="1:9">
      <c r="A4" s="285"/>
      <c r="B4" s="285"/>
      <c r="C4" s="285"/>
      <c r="D4" s="285"/>
      <c r="E4" s="285"/>
      <c r="F4" s="285"/>
      <c r="G4" s="285"/>
      <c r="H4" s="285"/>
      <c r="I4" s="285"/>
    </row>
    <row r="5" spans="1:9">
      <c r="A5" s="61" t="s">
        <v>73</v>
      </c>
      <c r="B5" s="62"/>
      <c r="C5" s="62"/>
      <c r="D5" s="62"/>
      <c r="E5" s="62"/>
      <c r="F5" s="62"/>
      <c r="G5" s="62"/>
      <c r="H5" s="62"/>
      <c r="I5" s="62"/>
    </row>
    <row r="6" spans="1:9" ht="28.8">
      <c r="A6" s="299"/>
      <c r="B6" s="300"/>
      <c r="C6" s="300"/>
      <c r="D6" s="300"/>
      <c r="E6" s="300"/>
      <c r="F6" s="300"/>
      <c r="G6" s="301"/>
      <c r="H6" s="63" t="s">
        <v>271</v>
      </c>
      <c r="I6" s="63" t="s">
        <v>259</v>
      </c>
    </row>
    <row r="7" spans="1:9">
      <c r="A7" s="112" t="s">
        <v>74</v>
      </c>
      <c r="B7" s="65"/>
      <c r="C7" s="65"/>
      <c r="D7" s="65"/>
      <c r="E7" s="65"/>
      <c r="F7" s="65"/>
      <c r="G7" s="66"/>
      <c r="H7" s="67"/>
      <c r="I7" s="67"/>
    </row>
    <row r="8" spans="1:9">
      <c r="A8" s="302" t="s">
        <v>268</v>
      </c>
      <c r="B8" s="285"/>
      <c r="C8" s="285"/>
      <c r="D8" s="285"/>
      <c r="E8" s="285"/>
      <c r="F8" s="285"/>
      <c r="G8" s="303"/>
      <c r="H8" s="68">
        <v>100000</v>
      </c>
      <c r="I8" s="68">
        <v>100000</v>
      </c>
    </row>
    <row r="9" spans="1:9" ht="15" thickBot="1">
      <c r="A9" s="304"/>
      <c r="B9" s="287"/>
      <c r="C9" s="287"/>
      <c r="D9" s="287"/>
      <c r="E9" s="287"/>
      <c r="F9" s="287"/>
      <c r="G9" s="305"/>
      <c r="H9" s="68"/>
      <c r="I9" s="68"/>
    </row>
    <row r="10" spans="1:9" ht="15" thickBot="1">
      <c r="A10" s="306" t="s">
        <v>75</v>
      </c>
      <c r="B10" s="307"/>
      <c r="C10" s="307"/>
      <c r="D10" s="307"/>
      <c r="E10" s="307"/>
      <c r="F10" s="307"/>
      <c r="G10" s="308"/>
      <c r="H10" s="69">
        <f>+SUM(H8:H9)</f>
        <v>100000</v>
      </c>
      <c r="I10" s="69">
        <f>+SUM(I8:I9)</f>
        <v>100000</v>
      </c>
    </row>
    <row r="11" spans="1:9">
      <c r="A11" s="285"/>
      <c r="B11" s="285"/>
      <c r="C11" s="285"/>
      <c r="D11" s="285"/>
      <c r="E11" s="285"/>
      <c r="F11" s="285"/>
      <c r="G11" s="285"/>
      <c r="H11" s="70"/>
      <c r="I11" s="70"/>
    </row>
    <row r="12" spans="1:9" ht="28.8">
      <c r="A12" s="299"/>
      <c r="B12" s="300"/>
      <c r="C12" s="300"/>
      <c r="D12" s="300"/>
      <c r="E12" s="300"/>
      <c r="F12" s="300"/>
      <c r="G12" s="301"/>
      <c r="H12" s="71" t="str">
        <f>+$H$6</f>
        <v>Amount in (Rs.) as at 31/03/2022</v>
      </c>
      <c r="I12" s="63" t="str">
        <f>+$I$6</f>
        <v>Amount in (Rs.) as at 31/03/2021</v>
      </c>
    </row>
    <row r="13" spans="1:9">
      <c r="A13" s="309" t="s">
        <v>76</v>
      </c>
      <c r="B13" s="310"/>
      <c r="C13" s="310"/>
      <c r="D13" s="310"/>
      <c r="E13" s="310"/>
      <c r="F13" s="310"/>
      <c r="G13" s="311"/>
      <c r="H13" s="67"/>
      <c r="I13" s="67"/>
    </row>
    <row r="14" spans="1:9">
      <c r="A14" s="302" t="s">
        <v>269</v>
      </c>
      <c r="B14" s="285"/>
      <c r="C14" s="285"/>
      <c r="D14" s="285"/>
      <c r="E14" s="285"/>
      <c r="F14" s="285"/>
      <c r="G14" s="303"/>
      <c r="H14" s="68">
        <v>100000</v>
      </c>
      <c r="I14" s="68">
        <v>100000</v>
      </c>
    </row>
    <row r="15" spans="1:9" ht="36.75" customHeight="1" thickBot="1">
      <c r="A15" s="302" t="s">
        <v>270</v>
      </c>
      <c r="B15" s="285"/>
      <c r="C15" s="285"/>
      <c r="D15" s="285"/>
      <c r="E15" s="285"/>
      <c r="F15" s="285"/>
      <c r="G15" s="303"/>
      <c r="H15" s="68"/>
      <c r="I15" s="68"/>
    </row>
    <row r="16" spans="1:9" ht="15" thickBot="1">
      <c r="A16" s="306" t="s">
        <v>8</v>
      </c>
      <c r="B16" s="307"/>
      <c r="C16" s="307"/>
      <c r="D16" s="307"/>
      <c r="E16" s="307"/>
      <c r="F16" s="307"/>
      <c r="G16" s="307"/>
      <c r="H16" s="72">
        <f>+SUM(H13:H15)</f>
        <v>100000</v>
      </c>
      <c r="I16" s="72">
        <f>+SUM(I13:I15)</f>
        <v>100000</v>
      </c>
    </row>
    <row r="17" spans="1:9">
      <c r="A17" s="285"/>
      <c r="B17" s="285"/>
      <c r="C17" s="285"/>
      <c r="D17" s="285"/>
      <c r="E17" s="285"/>
      <c r="F17" s="285"/>
      <c r="G17" s="285"/>
      <c r="H17" s="70"/>
      <c r="I17" s="70"/>
    </row>
    <row r="18" spans="1:9">
      <c r="A18" s="286" t="s">
        <v>272</v>
      </c>
      <c r="B18" s="286"/>
      <c r="C18" s="286"/>
      <c r="D18" s="286"/>
      <c r="E18" s="286"/>
      <c r="F18" s="286"/>
      <c r="G18" s="286"/>
      <c r="H18" s="286"/>
      <c r="I18" s="286"/>
    </row>
    <row r="19" spans="1:9">
      <c r="A19" s="293"/>
      <c r="B19" s="294"/>
      <c r="C19" s="294"/>
      <c r="D19" s="294"/>
      <c r="E19" s="295"/>
      <c r="F19" s="296">
        <v>44651</v>
      </c>
      <c r="G19" s="297"/>
      <c r="H19" s="296">
        <v>44286</v>
      </c>
      <c r="I19" s="297"/>
    </row>
    <row r="20" spans="1:9">
      <c r="A20" s="298" t="s">
        <v>273</v>
      </c>
      <c r="B20" s="298"/>
      <c r="C20" s="298"/>
      <c r="D20" s="298"/>
      <c r="E20" s="298"/>
      <c r="F20" s="165" t="s">
        <v>78</v>
      </c>
      <c r="G20" s="165" t="s">
        <v>24</v>
      </c>
      <c r="H20" s="165" t="s">
        <v>78</v>
      </c>
      <c r="I20" s="166" t="s">
        <v>24</v>
      </c>
    </row>
    <row r="21" spans="1:9">
      <c r="A21" s="298"/>
      <c r="B21" s="298"/>
      <c r="C21" s="298"/>
      <c r="D21" s="298"/>
      <c r="E21" s="298"/>
      <c r="F21" s="153"/>
      <c r="G21" s="153"/>
      <c r="H21" s="153"/>
      <c r="I21" s="153"/>
    </row>
    <row r="22" spans="1:9">
      <c r="A22" s="290" t="s">
        <v>274</v>
      </c>
      <c r="B22" s="290"/>
      <c r="C22" s="290"/>
      <c r="D22" s="290"/>
      <c r="E22" s="290"/>
      <c r="F22" s="78">
        <v>10000</v>
      </c>
      <c r="G22" s="78">
        <v>100000</v>
      </c>
      <c r="H22" s="78">
        <v>10000</v>
      </c>
      <c r="I22" s="78">
        <v>100000</v>
      </c>
    </row>
    <row r="23" spans="1:9">
      <c r="A23" s="298" t="s">
        <v>275</v>
      </c>
      <c r="B23" s="298"/>
      <c r="C23" s="298"/>
      <c r="D23" s="298"/>
      <c r="E23" s="298"/>
      <c r="F23" s="78" t="s">
        <v>278</v>
      </c>
      <c r="G23" s="78" t="s">
        <v>278</v>
      </c>
      <c r="H23" s="78" t="s">
        <v>278</v>
      </c>
      <c r="I23" s="78" t="s">
        <v>278</v>
      </c>
    </row>
    <row r="24" spans="1:9" ht="15" thickBot="1">
      <c r="A24" s="298" t="s">
        <v>276</v>
      </c>
      <c r="B24" s="298"/>
      <c r="C24" s="298"/>
      <c r="D24" s="298"/>
      <c r="E24" s="298"/>
      <c r="F24" s="168" t="s">
        <v>278</v>
      </c>
      <c r="G24" s="168" t="s">
        <v>278</v>
      </c>
      <c r="H24" s="168" t="s">
        <v>278</v>
      </c>
      <c r="I24" s="168" t="s">
        <v>278</v>
      </c>
    </row>
    <row r="25" spans="1:9" ht="14.4" customHeight="1" thickBot="1">
      <c r="A25" s="290" t="s">
        <v>277</v>
      </c>
      <c r="B25" s="290"/>
      <c r="C25" s="290"/>
      <c r="D25" s="290"/>
      <c r="E25" s="291"/>
      <c r="F25" s="176">
        <v>10000</v>
      </c>
      <c r="G25" s="176">
        <v>100000</v>
      </c>
      <c r="H25" s="176">
        <v>10000</v>
      </c>
      <c r="I25" s="177">
        <v>100000</v>
      </c>
    </row>
    <row r="26" spans="1:9">
      <c r="A26" s="65"/>
      <c r="B26" s="65"/>
      <c r="C26" s="65"/>
      <c r="D26" s="65"/>
      <c r="E26" s="65"/>
      <c r="F26" s="65"/>
      <c r="G26" s="65"/>
      <c r="H26" s="70"/>
      <c r="I26" s="70"/>
    </row>
    <row r="27" spans="1:9">
      <c r="A27" s="286" t="s">
        <v>279</v>
      </c>
      <c r="B27" s="286"/>
      <c r="C27" s="286"/>
      <c r="D27" s="286"/>
      <c r="E27" s="286"/>
      <c r="F27" s="286"/>
      <c r="G27" s="286"/>
      <c r="H27" s="286"/>
      <c r="I27" s="286"/>
    </row>
    <row r="28" spans="1:9">
      <c r="A28" s="151" t="s">
        <v>280</v>
      </c>
      <c r="B28" s="152"/>
      <c r="C28" s="152"/>
      <c r="D28" s="152"/>
      <c r="E28" s="152"/>
      <c r="F28" s="152"/>
      <c r="G28" s="152"/>
      <c r="H28" s="70"/>
      <c r="I28" s="70"/>
    </row>
    <row r="29" spans="1:9">
      <c r="A29" s="285" t="s">
        <v>281</v>
      </c>
      <c r="B29" s="285"/>
      <c r="C29" s="285"/>
      <c r="D29" s="285"/>
      <c r="E29" s="285"/>
      <c r="F29" s="285"/>
      <c r="G29" s="285"/>
      <c r="H29" s="285"/>
      <c r="I29" s="285"/>
    </row>
    <row r="30" spans="1:9">
      <c r="A30" s="285" t="s">
        <v>282</v>
      </c>
      <c r="B30" s="285"/>
      <c r="C30" s="285"/>
      <c r="D30" s="285"/>
      <c r="E30" s="285"/>
      <c r="F30" s="285"/>
      <c r="G30" s="285"/>
      <c r="H30" s="285"/>
      <c r="I30" s="285"/>
    </row>
    <row r="31" spans="1:9">
      <c r="A31" s="285" t="s">
        <v>283</v>
      </c>
      <c r="B31" s="285"/>
      <c r="C31" s="285"/>
      <c r="D31" s="285"/>
      <c r="E31" s="285"/>
      <c r="F31" s="285"/>
      <c r="G31" s="285"/>
      <c r="H31" s="285"/>
      <c r="I31" s="285"/>
    </row>
    <row r="32" spans="1:9">
      <c r="A32" s="285" t="s">
        <v>284</v>
      </c>
      <c r="B32" s="285"/>
      <c r="C32" s="285"/>
      <c r="D32" s="285"/>
      <c r="E32" s="285"/>
      <c r="F32" s="285"/>
      <c r="G32" s="285"/>
      <c r="H32" s="285"/>
      <c r="I32" s="285"/>
    </row>
    <row r="33" spans="1:9">
      <c r="A33" s="152"/>
      <c r="B33" s="152"/>
      <c r="C33" s="152"/>
      <c r="D33" s="152"/>
      <c r="E33" s="152"/>
      <c r="F33" s="152"/>
      <c r="G33" s="152"/>
      <c r="H33" s="70"/>
      <c r="I33" s="70"/>
    </row>
    <row r="34" spans="1:9">
      <c r="A34" s="286" t="s">
        <v>285</v>
      </c>
      <c r="B34" s="286"/>
      <c r="C34" s="286"/>
      <c r="D34" s="286"/>
      <c r="E34" s="286"/>
      <c r="F34" s="286"/>
      <c r="G34" s="286"/>
      <c r="H34" s="286"/>
      <c r="I34" s="286"/>
    </row>
    <row r="35" spans="1:9">
      <c r="A35" s="73"/>
      <c r="B35" s="74"/>
      <c r="C35" s="74"/>
      <c r="D35" s="75"/>
      <c r="E35" s="76"/>
      <c r="F35" s="296">
        <v>44651</v>
      </c>
      <c r="G35" s="297"/>
      <c r="H35" s="296">
        <v>44286</v>
      </c>
      <c r="I35" s="297"/>
    </row>
    <row r="36" spans="1:9" ht="15.75" customHeight="1">
      <c r="A36" s="126" t="s">
        <v>287</v>
      </c>
      <c r="B36" s="291" t="s">
        <v>286</v>
      </c>
      <c r="C36" s="320"/>
      <c r="D36" s="320"/>
      <c r="E36" s="321"/>
      <c r="F36" s="163" t="s">
        <v>77</v>
      </c>
      <c r="G36" s="164" t="s">
        <v>78</v>
      </c>
      <c r="H36" s="186" t="s">
        <v>77</v>
      </c>
      <c r="I36" s="186" t="s">
        <v>78</v>
      </c>
    </row>
    <row r="37" spans="1:9">
      <c r="A37" s="95"/>
      <c r="B37" s="299"/>
      <c r="C37" s="300"/>
      <c r="D37" s="300"/>
      <c r="E37" s="301"/>
      <c r="F37" s="77"/>
      <c r="G37" s="77"/>
      <c r="H37" s="77"/>
      <c r="I37" s="77"/>
    </row>
    <row r="38" spans="1:9">
      <c r="A38" s="95" t="s">
        <v>378</v>
      </c>
      <c r="B38" s="299" t="s">
        <v>202</v>
      </c>
      <c r="C38" s="300"/>
      <c r="D38" s="300"/>
      <c r="E38" s="301"/>
      <c r="F38" s="162">
        <v>35</v>
      </c>
      <c r="G38" s="78">
        <v>3500</v>
      </c>
      <c r="H38" s="162">
        <v>35</v>
      </c>
      <c r="I38" s="78">
        <v>3500</v>
      </c>
    </row>
    <row r="39" spans="1:9">
      <c r="A39" s="95" t="s">
        <v>378</v>
      </c>
      <c r="B39" s="299" t="s">
        <v>203</v>
      </c>
      <c r="C39" s="300"/>
      <c r="D39" s="300"/>
      <c r="E39" s="301"/>
      <c r="F39" s="162">
        <v>35</v>
      </c>
      <c r="G39" s="78">
        <v>3500</v>
      </c>
      <c r="H39" s="162">
        <v>35</v>
      </c>
      <c r="I39" s="78">
        <v>3500</v>
      </c>
    </row>
    <row r="40" spans="1:9">
      <c r="A40" s="95" t="s">
        <v>378</v>
      </c>
      <c r="B40" s="299" t="s">
        <v>204</v>
      </c>
      <c r="C40" s="300"/>
      <c r="D40" s="300"/>
      <c r="E40" s="301"/>
      <c r="F40" s="162">
        <v>10</v>
      </c>
      <c r="G40" s="78">
        <v>1000</v>
      </c>
      <c r="H40" s="162">
        <v>10</v>
      </c>
      <c r="I40" s="78">
        <v>1000</v>
      </c>
    </row>
    <row r="41" spans="1:9">
      <c r="A41" s="95" t="s">
        <v>378</v>
      </c>
      <c r="B41" s="299" t="s">
        <v>205</v>
      </c>
      <c r="C41" s="300"/>
      <c r="D41" s="300"/>
      <c r="E41" s="301"/>
      <c r="F41" s="162">
        <v>10</v>
      </c>
      <c r="G41" s="78">
        <v>1000</v>
      </c>
      <c r="H41" s="162">
        <v>10</v>
      </c>
      <c r="I41" s="78">
        <v>1000</v>
      </c>
    </row>
    <row r="42" spans="1:9" ht="15" thickBot="1">
      <c r="A42" s="95" t="s">
        <v>378</v>
      </c>
      <c r="B42" s="299" t="s">
        <v>235</v>
      </c>
      <c r="C42" s="300"/>
      <c r="D42" s="300"/>
      <c r="E42" s="301"/>
      <c r="F42" s="169">
        <v>10</v>
      </c>
      <c r="G42" s="168">
        <v>1000</v>
      </c>
      <c r="H42" s="169">
        <v>10</v>
      </c>
      <c r="I42" s="168">
        <v>1000</v>
      </c>
    </row>
    <row r="43" spans="1:9" ht="15" thickBot="1">
      <c r="A43" s="95"/>
      <c r="B43" s="318" t="s">
        <v>288</v>
      </c>
      <c r="C43" s="319"/>
      <c r="D43" s="319"/>
      <c r="E43" s="319"/>
      <c r="F43" s="170">
        <v>100</v>
      </c>
      <c r="G43" s="171">
        <v>10000</v>
      </c>
      <c r="H43" s="170">
        <v>100</v>
      </c>
      <c r="I43" s="172">
        <v>10000</v>
      </c>
    </row>
    <row r="44" spans="1:9">
      <c r="A44" s="65"/>
      <c r="B44" s="65"/>
      <c r="C44" s="65"/>
      <c r="D44" s="65"/>
      <c r="E44" s="65"/>
      <c r="F44" s="65"/>
      <c r="G44" s="65"/>
      <c r="H44" s="70"/>
      <c r="I44" s="70"/>
    </row>
    <row r="45" spans="1:9" ht="14.4" customHeight="1">
      <c r="A45" s="286" t="s">
        <v>382</v>
      </c>
      <c r="B45" s="286"/>
      <c r="C45" s="286"/>
      <c r="D45" s="286"/>
      <c r="E45" s="286"/>
      <c r="F45" s="286"/>
      <c r="G45" s="286"/>
      <c r="H45" s="286"/>
      <c r="I45" s="286"/>
    </row>
    <row r="46" spans="1:9">
      <c r="A46" s="126" t="s">
        <v>287</v>
      </c>
      <c r="B46" s="291" t="s">
        <v>286</v>
      </c>
      <c r="C46" s="320"/>
      <c r="D46" s="320"/>
      <c r="E46" s="321"/>
      <c r="F46" s="191" t="s">
        <v>77</v>
      </c>
      <c r="G46" s="164" t="s">
        <v>78</v>
      </c>
      <c r="H46" s="191" t="s">
        <v>77</v>
      </c>
      <c r="I46" s="191" t="s">
        <v>78</v>
      </c>
    </row>
    <row r="47" spans="1:9">
      <c r="A47" s="95"/>
      <c r="B47" s="299"/>
      <c r="C47" s="300"/>
      <c r="D47" s="300"/>
      <c r="E47" s="301"/>
      <c r="F47" s="190"/>
      <c r="G47" s="190"/>
      <c r="H47" s="190"/>
      <c r="I47" s="190"/>
    </row>
    <row r="48" spans="1:9">
      <c r="A48" s="95" t="s">
        <v>378</v>
      </c>
      <c r="B48" s="299" t="s">
        <v>202</v>
      </c>
      <c r="C48" s="300"/>
      <c r="D48" s="300"/>
      <c r="E48" s="301"/>
      <c r="F48" s="162">
        <v>35</v>
      </c>
      <c r="G48" s="78">
        <v>3500</v>
      </c>
      <c r="H48" s="162">
        <v>35</v>
      </c>
      <c r="I48" s="78">
        <v>3500</v>
      </c>
    </row>
    <row r="49" spans="1:9">
      <c r="A49" s="95" t="s">
        <v>378</v>
      </c>
      <c r="B49" s="299" t="s">
        <v>203</v>
      </c>
      <c r="C49" s="300"/>
      <c r="D49" s="300"/>
      <c r="E49" s="301"/>
      <c r="F49" s="162">
        <v>35</v>
      </c>
      <c r="G49" s="78">
        <v>3500</v>
      </c>
      <c r="H49" s="162">
        <v>35</v>
      </c>
      <c r="I49" s="78">
        <v>3500</v>
      </c>
    </row>
    <row r="50" spans="1:9">
      <c r="A50" s="95" t="s">
        <v>378</v>
      </c>
      <c r="B50" s="299" t="s">
        <v>204</v>
      </c>
      <c r="C50" s="300"/>
      <c r="D50" s="300"/>
      <c r="E50" s="301"/>
      <c r="F50" s="162">
        <v>10</v>
      </c>
      <c r="G50" s="78">
        <v>1000</v>
      </c>
      <c r="H50" s="162">
        <v>10</v>
      </c>
      <c r="I50" s="78">
        <v>1000</v>
      </c>
    </row>
    <row r="51" spans="1:9">
      <c r="A51" s="95" t="s">
        <v>378</v>
      </c>
      <c r="B51" s="299" t="s">
        <v>205</v>
      </c>
      <c r="C51" s="300"/>
      <c r="D51" s="300"/>
      <c r="E51" s="301"/>
      <c r="F51" s="162">
        <v>10</v>
      </c>
      <c r="G51" s="78">
        <v>1000</v>
      </c>
      <c r="H51" s="162">
        <v>10</v>
      </c>
      <c r="I51" s="78">
        <v>1000</v>
      </c>
    </row>
    <row r="52" spans="1:9" ht="15" thickBot="1">
      <c r="A52" s="95" t="s">
        <v>378</v>
      </c>
      <c r="B52" s="299" t="s">
        <v>235</v>
      </c>
      <c r="C52" s="300"/>
      <c r="D52" s="300"/>
      <c r="E52" s="301"/>
      <c r="F52" s="169">
        <v>10</v>
      </c>
      <c r="G52" s="168">
        <v>1000</v>
      </c>
      <c r="H52" s="169">
        <v>10</v>
      </c>
      <c r="I52" s="168">
        <v>1000</v>
      </c>
    </row>
    <row r="53" spans="1:9" ht="15" thickBot="1">
      <c r="A53" s="95"/>
      <c r="B53" s="318" t="s">
        <v>288</v>
      </c>
      <c r="C53" s="319"/>
      <c r="D53" s="319"/>
      <c r="E53" s="319"/>
      <c r="F53" s="170">
        <v>100</v>
      </c>
      <c r="G53" s="171">
        <v>10000</v>
      </c>
      <c r="H53" s="170">
        <v>100</v>
      </c>
      <c r="I53" s="172">
        <v>10000</v>
      </c>
    </row>
    <row r="54" spans="1:9">
      <c r="A54" s="189"/>
      <c r="B54" s="189"/>
      <c r="C54" s="189"/>
      <c r="D54" s="189"/>
      <c r="E54" s="189"/>
      <c r="F54" s="189"/>
      <c r="G54" s="189"/>
      <c r="H54" s="70"/>
      <c r="I54" s="70"/>
    </row>
    <row r="55" spans="1:9" ht="14.4" customHeight="1">
      <c r="A55" s="189"/>
      <c r="B55" s="189"/>
      <c r="C55" s="189"/>
      <c r="D55" s="189"/>
      <c r="E55" s="189"/>
      <c r="F55" s="189"/>
      <c r="G55" s="189"/>
      <c r="H55" s="70"/>
      <c r="I55" s="70"/>
    </row>
    <row r="56" spans="1:9" ht="15" customHeight="1">
      <c r="A56" s="312" t="s">
        <v>79</v>
      </c>
      <c r="B56" s="312"/>
      <c r="C56" s="312"/>
      <c r="D56" s="312"/>
      <c r="E56" s="312"/>
      <c r="F56" s="312"/>
      <c r="G56" s="312"/>
      <c r="H56" s="70"/>
      <c r="I56" s="70"/>
    </row>
    <row r="57" spans="1:9" ht="28.8">
      <c r="A57" s="299"/>
      <c r="B57" s="300"/>
      <c r="C57" s="300"/>
      <c r="D57" s="300"/>
      <c r="E57" s="300"/>
      <c r="F57" s="300"/>
      <c r="G57" s="301"/>
      <c r="H57" s="71" t="str">
        <f>+$H$6</f>
        <v>Amount in (Rs.) as at 31/03/2022</v>
      </c>
      <c r="I57" s="63" t="str">
        <f>+$I$6</f>
        <v>Amount in (Rs.) as at 31/03/2021</v>
      </c>
    </row>
    <row r="58" spans="1:9">
      <c r="A58" s="313"/>
      <c r="B58" s="314"/>
      <c r="C58" s="314"/>
      <c r="D58" s="314"/>
      <c r="E58" s="314"/>
      <c r="F58" s="314"/>
      <c r="G58" s="315"/>
      <c r="H58" s="67"/>
      <c r="I58" s="67"/>
    </row>
    <row r="59" spans="1:9">
      <c r="A59" s="316" t="s">
        <v>80</v>
      </c>
      <c r="B59" s="286"/>
      <c r="C59" s="286"/>
      <c r="D59" s="286"/>
      <c r="E59" s="286"/>
      <c r="F59" s="286"/>
      <c r="G59" s="317"/>
      <c r="H59" s="68"/>
      <c r="I59" s="68"/>
    </row>
    <row r="60" spans="1:9">
      <c r="A60" s="302" t="s">
        <v>81</v>
      </c>
      <c r="B60" s="285"/>
      <c r="C60" s="285"/>
      <c r="D60" s="285"/>
      <c r="E60" s="285"/>
      <c r="F60" s="285"/>
      <c r="G60" s="303"/>
      <c r="H60" s="68">
        <v>0</v>
      </c>
      <c r="I60" s="68">
        <v>0</v>
      </c>
    </row>
    <row r="61" spans="1:9">
      <c r="A61" s="302" t="s">
        <v>82</v>
      </c>
      <c r="B61" s="285"/>
      <c r="C61" s="285"/>
      <c r="D61" s="285"/>
      <c r="E61" s="285"/>
      <c r="F61" s="285"/>
      <c r="G61" s="303"/>
      <c r="H61" s="79">
        <v>0</v>
      </c>
      <c r="I61" s="79">
        <v>0</v>
      </c>
    </row>
    <row r="62" spans="1:9">
      <c r="A62" s="302"/>
      <c r="B62" s="285"/>
      <c r="C62" s="285"/>
      <c r="D62" s="285"/>
      <c r="E62" s="285"/>
      <c r="F62" s="285"/>
      <c r="G62" s="303"/>
      <c r="H62" s="68"/>
      <c r="I62" s="68"/>
    </row>
    <row r="63" spans="1:9">
      <c r="A63" s="302" t="s">
        <v>83</v>
      </c>
      <c r="B63" s="285"/>
      <c r="C63" s="285"/>
      <c r="D63" s="285"/>
      <c r="E63" s="285"/>
      <c r="F63" s="285"/>
      <c r="G63" s="303"/>
      <c r="H63" s="79">
        <v>0</v>
      </c>
      <c r="I63" s="79">
        <v>0</v>
      </c>
    </row>
    <row r="64" spans="1:9">
      <c r="A64" s="302"/>
      <c r="B64" s="285"/>
      <c r="C64" s="285"/>
      <c r="D64" s="285"/>
      <c r="E64" s="285"/>
      <c r="F64" s="285"/>
      <c r="G64" s="303"/>
      <c r="H64" s="80">
        <v>0</v>
      </c>
      <c r="I64" s="81">
        <v>0</v>
      </c>
    </row>
    <row r="65" spans="1:9">
      <c r="A65" s="316" t="s">
        <v>84</v>
      </c>
      <c r="B65" s="286"/>
      <c r="C65" s="286"/>
      <c r="D65" s="286"/>
      <c r="E65" s="286"/>
      <c r="F65" s="286"/>
      <c r="G65" s="317"/>
      <c r="H65" s="68"/>
      <c r="I65" s="68"/>
    </row>
    <row r="66" spans="1:9">
      <c r="A66" s="302" t="s">
        <v>81</v>
      </c>
      <c r="B66" s="285"/>
      <c r="C66" s="285"/>
      <c r="D66" s="285"/>
      <c r="E66" s="285"/>
      <c r="F66" s="285"/>
      <c r="G66" s="303"/>
      <c r="H66" s="68">
        <v>0</v>
      </c>
      <c r="I66" s="68">
        <v>0</v>
      </c>
    </row>
    <row r="67" spans="1:9">
      <c r="A67" s="302" t="s">
        <v>82</v>
      </c>
      <c r="B67" s="285"/>
      <c r="C67" s="285"/>
      <c r="D67" s="285"/>
      <c r="E67" s="285"/>
      <c r="F67" s="285"/>
      <c r="G67" s="303"/>
      <c r="H67" s="79">
        <v>0</v>
      </c>
      <c r="I67" s="79">
        <v>0</v>
      </c>
    </row>
    <row r="68" spans="1:9">
      <c r="A68" s="302"/>
      <c r="B68" s="285"/>
      <c r="C68" s="285"/>
      <c r="D68" s="285"/>
      <c r="E68" s="285"/>
      <c r="F68" s="285"/>
      <c r="G68" s="303"/>
      <c r="H68" s="68"/>
      <c r="I68" s="68"/>
    </row>
    <row r="69" spans="1:9">
      <c r="A69" s="302" t="s">
        <v>83</v>
      </c>
      <c r="B69" s="285"/>
      <c r="C69" s="285"/>
      <c r="D69" s="285"/>
      <c r="E69" s="285"/>
      <c r="F69" s="285"/>
      <c r="G69" s="303"/>
      <c r="H69" s="79">
        <v>0</v>
      </c>
      <c r="I69" s="79">
        <v>0</v>
      </c>
    </row>
    <row r="70" spans="1:9">
      <c r="A70" s="64"/>
      <c r="B70" s="65"/>
      <c r="C70" s="65"/>
      <c r="D70" s="65"/>
      <c r="E70" s="65"/>
      <c r="F70" s="65"/>
      <c r="G70" s="66"/>
      <c r="H70" s="80">
        <v>0</v>
      </c>
      <c r="I70" s="81">
        <v>0</v>
      </c>
    </row>
    <row r="71" spans="1:9">
      <c r="A71" s="316" t="s">
        <v>289</v>
      </c>
      <c r="B71" s="286"/>
      <c r="C71" s="286"/>
      <c r="D71" s="286"/>
      <c r="E71" s="286"/>
      <c r="F71" s="286"/>
      <c r="G71" s="317"/>
      <c r="H71" s="68"/>
      <c r="I71" s="68"/>
    </row>
    <row r="72" spans="1:9">
      <c r="A72" s="302" t="s">
        <v>85</v>
      </c>
      <c r="B72" s="285"/>
      <c r="C72" s="285"/>
      <c r="D72" s="285"/>
      <c r="E72" s="285"/>
      <c r="F72" s="285"/>
      <c r="G72" s="303"/>
      <c r="H72" s="68">
        <v>0</v>
      </c>
      <c r="I72" s="68">
        <v>0</v>
      </c>
    </row>
    <row r="73" spans="1:9">
      <c r="A73" s="302" t="s">
        <v>82</v>
      </c>
      <c r="B73" s="285"/>
      <c r="C73" s="285"/>
      <c r="D73" s="285"/>
      <c r="E73" s="285"/>
      <c r="F73" s="285"/>
      <c r="G73" s="303"/>
      <c r="H73" s="79">
        <v>0</v>
      </c>
      <c r="I73" s="79">
        <v>0</v>
      </c>
    </row>
    <row r="74" spans="1:9">
      <c r="A74" s="302"/>
      <c r="B74" s="285"/>
      <c r="C74" s="285"/>
      <c r="D74" s="285"/>
      <c r="E74" s="285"/>
      <c r="F74" s="285"/>
      <c r="G74" s="303"/>
      <c r="H74" s="68"/>
      <c r="I74" s="68"/>
    </row>
    <row r="75" spans="1:9">
      <c r="A75" s="302" t="s">
        <v>86</v>
      </c>
      <c r="B75" s="285"/>
      <c r="C75" s="285"/>
      <c r="D75" s="285"/>
      <c r="E75" s="285"/>
      <c r="F75" s="285"/>
      <c r="G75" s="303"/>
      <c r="H75" s="79">
        <v>0</v>
      </c>
      <c r="I75" s="79">
        <v>0</v>
      </c>
    </row>
    <row r="76" spans="1:9">
      <c r="A76" s="302" t="s">
        <v>87</v>
      </c>
      <c r="B76" s="285"/>
      <c r="C76" s="285"/>
      <c r="D76" s="285"/>
      <c r="E76" s="285"/>
      <c r="F76" s="285"/>
      <c r="G76" s="303"/>
      <c r="H76" s="80">
        <v>0</v>
      </c>
      <c r="I76" s="81">
        <v>0</v>
      </c>
    </row>
    <row r="77" spans="1:9">
      <c r="A77" s="64"/>
      <c r="B77" s="65"/>
      <c r="C77" s="65"/>
      <c r="D77" s="65"/>
      <c r="E77" s="65"/>
      <c r="F77" s="65"/>
      <c r="G77" s="66"/>
      <c r="H77" s="68"/>
      <c r="I77" s="68"/>
    </row>
    <row r="78" spans="1:9">
      <c r="A78" s="316" t="s">
        <v>88</v>
      </c>
      <c r="B78" s="286"/>
      <c r="C78" s="286"/>
      <c r="D78" s="286"/>
      <c r="E78" s="286"/>
      <c r="F78" s="286"/>
      <c r="G78" s="317"/>
      <c r="H78" s="68"/>
      <c r="I78" s="68"/>
    </row>
    <row r="79" spans="1:9">
      <c r="A79" s="302" t="s">
        <v>81</v>
      </c>
      <c r="B79" s="285"/>
      <c r="C79" s="285"/>
      <c r="D79" s="285"/>
      <c r="E79" s="285"/>
      <c r="F79" s="285"/>
      <c r="G79" s="303"/>
      <c r="H79" s="68">
        <v>0</v>
      </c>
      <c r="I79" s="68">
        <v>0</v>
      </c>
    </row>
    <row r="80" spans="1:9">
      <c r="A80" s="302" t="s">
        <v>82</v>
      </c>
      <c r="B80" s="285"/>
      <c r="C80" s="285"/>
      <c r="D80" s="285"/>
      <c r="E80" s="285"/>
      <c r="F80" s="285"/>
      <c r="G80" s="303"/>
      <c r="H80" s="79">
        <v>0</v>
      </c>
      <c r="I80" s="79">
        <v>0</v>
      </c>
    </row>
    <row r="81" spans="1:9">
      <c r="A81" s="302"/>
      <c r="B81" s="285"/>
      <c r="C81" s="285"/>
      <c r="D81" s="285"/>
      <c r="E81" s="285"/>
      <c r="F81" s="285"/>
      <c r="G81" s="303"/>
      <c r="H81" s="68"/>
      <c r="I81" s="68"/>
    </row>
    <row r="82" spans="1:9">
      <c r="A82" s="302" t="s">
        <v>83</v>
      </c>
      <c r="B82" s="285"/>
      <c r="C82" s="285"/>
      <c r="D82" s="285"/>
      <c r="E82" s="285"/>
      <c r="F82" s="285"/>
      <c r="G82" s="303"/>
      <c r="H82" s="79">
        <v>0</v>
      </c>
      <c r="I82" s="79">
        <v>0</v>
      </c>
    </row>
    <row r="83" spans="1:9">
      <c r="A83" s="302"/>
      <c r="B83" s="285"/>
      <c r="C83" s="285"/>
      <c r="D83" s="285"/>
      <c r="E83" s="285"/>
      <c r="F83" s="285"/>
      <c r="G83" s="303"/>
      <c r="H83" s="80">
        <v>0</v>
      </c>
      <c r="I83" s="81">
        <v>0</v>
      </c>
    </row>
    <row r="84" spans="1:9">
      <c r="A84" s="316" t="s">
        <v>89</v>
      </c>
      <c r="B84" s="286"/>
      <c r="C84" s="286"/>
      <c r="D84" s="286"/>
      <c r="E84" s="286"/>
      <c r="F84" s="286"/>
      <c r="G84" s="317"/>
      <c r="H84" s="68"/>
      <c r="I84" s="68"/>
    </row>
    <row r="85" spans="1:9">
      <c r="A85" s="302" t="s">
        <v>81</v>
      </c>
      <c r="B85" s="285"/>
      <c r="C85" s="285"/>
      <c r="D85" s="285"/>
      <c r="E85" s="285"/>
      <c r="F85" s="285"/>
      <c r="G85" s="303"/>
      <c r="H85" s="79">
        <v>0</v>
      </c>
      <c r="I85" s="79">
        <v>0</v>
      </c>
    </row>
    <row r="86" spans="1:9">
      <c r="A86" s="302" t="s">
        <v>82</v>
      </c>
      <c r="B86" s="285"/>
      <c r="C86" s="285"/>
      <c r="D86" s="285"/>
      <c r="E86" s="285"/>
      <c r="F86" s="285"/>
      <c r="G86" s="303"/>
      <c r="H86" s="68">
        <v>0</v>
      </c>
      <c r="I86" s="68">
        <v>0</v>
      </c>
    </row>
    <row r="87" spans="1:9">
      <c r="A87" s="302"/>
      <c r="B87" s="285"/>
      <c r="C87" s="285"/>
      <c r="D87" s="285"/>
      <c r="E87" s="285"/>
      <c r="F87" s="285"/>
      <c r="G87" s="303"/>
      <c r="H87" s="79">
        <v>0</v>
      </c>
      <c r="I87" s="79">
        <v>0</v>
      </c>
    </row>
    <row r="88" spans="1:9">
      <c r="A88" s="302" t="s">
        <v>83</v>
      </c>
      <c r="B88" s="285"/>
      <c r="C88" s="285"/>
      <c r="D88" s="285"/>
      <c r="E88" s="285"/>
      <c r="F88" s="285"/>
      <c r="G88" s="303"/>
      <c r="H88" s="80">
        <v>0</v>
      </c>
      <c r="I88" s="81">
        <v>0</v>
      </c>
    </row>
    <row r="89" spans="1:9">
      <c r="A89" s="316" t="s">
        <v>90</v>
      </c>
      <c r="B89" s="286"/>
      <c r="C89" s="286"/>
      <c r="D89" s="286"/>
      <c r="E89" s="286"/>
      <c r="F89" s="286"/>
      <c r="G89" s="317"/>
      <c r="H89" s="68"/>
      <c r="I89" s="68"/>
    </row>
    <row r="90" spans="1:9">
      <c r="A90" s="302" t="s">
        <v>81</v>
      </c>
      <c r="B90" s="285"/>
      <c r="C90" s="285"/>
      <c r="D90" s="285"/>
      <c r="E90" s="285"/>
      <c r="F90" s="285"/>
      <c r="G90" s="303"/>
      <c r="H90" s="68">
        <v>0</v>
      </c>
      <c r="I90" s="68">
        <v>0</v>
      </c>
    </row>
    <row r="91" spans="1:9">
      <c r="A91" s="302" t="s">
        <v>82</v>
      </c>
      <c r="B91" s="285"/>
      <c r="C91" s="285"/>
      <c r="D91" s="285"/>
      <c r="E91" s="285"/>
      <c r="F91" s="285"/>
      <c r="G91" s="303"/>
      <c r="H91" s="79">
        <v>0</v>
      </c>
      <c r="I91" s="79">
        <v>0</v>
      </c>
    </row>
    <row r="92" spans="1:9">
      <c r="A92" s="302"/>
      <c r="B92" s="285"/>
      <c r="C92" s="285"/>
      <c r="D92" s="285"/>
      <c r="E92" s="285"/>
      <c r="F92" s="285"/>
      <c r="G92" s="303"/>
      <c r="H92" s="68"/>
      <c r="I92" s="68"/>
    </row>
    <row r="93" spans="1:9">
      <c r="A93" s="302" t="s">
        <v>83</v>
      </c>
      <c r="B93" s="285"/>
      <c r="C93" s="285"/>
      <c r="D93" s="285"/>
      <c r="E93" s="285"/>
      <c r="F93" s="285"/>
      <c r="G93" s="303"/>
      <c r="H93" s="79">
        <v>0</v>
      </c>
      <c r="I93" s="79">
        <v>0</v>
      </c>
    </row>
    <row r="94" spans="1:9">
      <c r="A94" s="302"/>
      <c r="B94" s="285"/>
      <c r="C94" s="285"/>
      <c r="D94" s="285"/>
      <c r="E94" s="285"/>
      <c r="F94" s="285"/>
      <c r="G94" s="303"/>
      <c r="H94" s="80"/>
      <c r="I94" s="81"/>
    </row>
    <row r="95" spans="1:9">
      <c r="A95" s="316" t="s">
        <v>91</v>
      </c>
      <c r="B95" s="286"/>
      <c r="C95" s="286"/>
      <c r="D95" s="286"/>
      <c r="E95" s="286"/>
      <c r="F95" s="286"/>
      <c r="G95" s="317"/>
      <c r="H95" s="68"/>
      <c r="I95" s="68"/>
    </row>
    <row r="96" spans="1:9">
      <c r="A96" s="302" t="s">
        <v>81</v>
      </c>
      <c r="B96" s="285"/>
      <c r="C96" s="285"/>
      <c r="D96" s="285"/>
      <c r="E96" s="285"/>
      <c r="F96" s="285"/>
      <c r="G96" s="303"/>
      <c r="H96" s="68">
        <v>0</v>
      </c>
      <c r="I96" s="68">
        <v>0</v>
      </c>
    </row>
    <row r="97" spans="1:9">
      <c r="A97" s="302" t="s">
        <v>82</v>
      </c>
      <c r="B97" s="285"/>
      <c r="C97" s="285"/>
      <c r="D97" s="285"/>
      <c r="E97" s="285"/>
      <c r="F97" s="285"/>
      <c r="G97" s="303"/>
      <c r="H97" s="79">
        <v>0</v>
      </c>
      <c r="I97" s="79">
        <v>0</v>
      </c>
    </row>
    <row r="98" spans="1:9">
      <c r="A98" s="302"/>
      <c r="B98" s="285"/>
      <c r="C98" s="285"/>
      <c r="D98" s="285"/>
      <c r="E98" s="285"/>
      <c r="F98" s="285"/>
      <c r="G98" s="303"/>
      <c r="H98" s="68"/>
      <c r="I98" s="68"/>
    </row>
    <row r="99" spans="1:9">
      <c r="A99" s="302" t="s">
        <v>83</v>
      </c>
      <c r="B99" s="285"/>
      <c r="C99" s="285"/>
      <c r="D99" s="285"/>
      <c r="E99" s="285"/>
      <c r="F99" s="285"/>
      <c r="G99" s="303"/>
      <c r="H99" s="79">
        <v>0</v>
      </c>
      <c r="I99" s="79">
        <v>0</v>
      </c>
    </row>
    <row r="100" spans="1:9">
      <c r="A100" s="64"/>
      <c r="B100" s="65"/>
      <c r="C100" s="65"/>
      <c r="D100" s="65"/>
      <c r="E100" s="65"/>
      <c r="F100" s="65"/>
      <c r="G100" s="66"/>
      <c r="H100" s="80">
        <v>0</v>
      </c>
      <c r="I100" s="81">
        <v>0</v>
      </c>
    </row>
    <row r="101" spans="1:9">
      <c r="A101" s="316" t="s">
        <v>92</v>
      </c>
      <c r="B101" s="286"/>
      <c r="C101" s="286"/>
      <c r="D101" s="286"/>
      <c r="E101" s="286"/>
      <c r="F101" s="286"/>
      <c r="G101" s="317"/>
      <c r="H101" s="68"/>
      <c r="I101" s="68"/>
    </row>
    <row r="102" spans="1:9">
      <c r="A102" s="302" t="s">
        <v>81</v>
      </c>
      <c r="B102" s="285"/>
      <c r="C102" s="285"/>
      <c r="D102" s="285"/>
      <c r="E102" s="285"/>
      <c r="F102" s="285"/>
      <c r="G102" s="303"/>
      <c r="H102" s="68">
        <f>+I108</f>
        <v>-4192</v>
      </c>
      <c r="I102" s="68">
        <v>0</v>
      </c>
    </row>
    <row r="103" spans="1:9">
      <c r="A103" s="302" t="s">
        <v>253</v>
      </c>
      <c r="B103" s="285"/>
      <c r="C103" s="285"/>
      <c r="D103" s="285"/>
      <c r="E103" s="285"/>
      <c r="F103" s="285"/>
      <c r="G103" s="303"/>
      <c r="H103" s="79">
        <f>'BS &amp; PL'!H124:J124</f>
        <v>646</v>
      </c>
      <c r="I103" s="187">
        <f>'BS &amp; PL'!K115</f>
        <v>-4192</v>
      </c>
    </row>
    <row r="104" spans="1:9">
      <c r="A104" s="302"/>
      <c r="B104" s="285"/>
      <c r="C104" s="285"/>
      <c r="D104" s="285"/>
      <c r="E104" s="285"/>
      <c r="F104" s="285"/>
      <c r="G104" s="303"/>
      <c r="H104" s="68">
        <f>+H103+H102</f>
        <v>-3546</v>
      </c>
      <c r="I104" s="68">
        <f>+I103+I102</f>
        <v>-4192</v>
      </c>
    </row>
    <row r="105" spans="1:9">
      <c r="A105" s="302" t="s">
        <v>290</v>
      </c>
      <c r="B105" s="285"/>
      <c r="C105" s="285"/>
      <c r="D105" s="285"/>
      <c r="E105" s="285"/>
      <c r="F105" s="285"/>
      <c r="G105" s="303"/>
      <c r="H105" s="79">
        <v>0</v>
      </c>
      <c r="I105" s="79">
        <v>0</v>
      </c>
    </row>
    <row r="106" spans="1:9">
      <c r="A106" s="302"/>
      <c r="B106" s="285"/>
      <c r="C106" s="285"/>
      <c r="D106" s="285"/>
      <c r="E106" s="285"/>
      <c r="F106" s="285"/>
      <c r="G106" s="303"/>
      <c r="H106" s="80">
        <f>+H105+H104</f>
        <v>-3546</v>
      </c>
      <c r="I106" s="81">
        <f>+I105+I104</f>
        <v>-4192</v>
      </c>
    </row>
    <row r="107" spans="1:9" ht="15" thickBot="1">
      <c r="A107" s="64"/>
      <c r="B107" s="65"/>
      <c r="C107" s="65"/>
      <c r="D107" s="65"/>
      <c r="E107" s="65"/>
      <c r="F107" s="65"/>
      <c r="G107" s="66"/>
      <c r="H107" s="68"/>
      <c r="I107" s="68"/>
    </row>
    <row r="108" spans="1:9" ht="15" thickBot="1">
      <c r="A108" s="306" t="s">
        <v>93</v>
      </c>
      <c r="B108" s="307"/>
      <c r="C108" s="307"/>
      <c r="D108" s="307"/>
      <c r="E108" s="307"/>
      <c r="F108" s="307"/>
      <c r="G108" s="322"/>
      <c r="H108" s="143">
        <f>H106</f>
        <v>-3546</v>
      </c>
      <c r="I108" s="82">
        <f>I106</f>
        <v>-4192</v>
      </c>
    </row>
    <row r="109" spans="1:9">
      <c r="A109" s="285"/>
      <c r="B109" s="285"/>
      <c r="C109" s="285"/>
      <c r="D109" s="285"/>
      <c r="E109" s="285"/>
      <c r="F109" s="285"/>
      <c r="G109" s="285"/>
      <c r="H109" s="285"/>
      <c r="I109" s="285"/>
    </row>
    <row r="110" spans="1:9">
      <c r="A110" s="286" t="s">
        <v>94</v>
      </c>
      <c r="B110" s="286"/>
      <c r="C110" s="286"/>
      <c r="D110" s="286"/>
      <c r="E110" s="286"/>
      <c r="F110" s="286"/>
      <c r="G110" s="286"/>
      <c r="H110" s="70"/>
      <c r="I110" s="70"/>
    </row>
    <row r="111" spans="1:9" ht="28.8">
      <c r="A111" s="299"/>
      <c r="B111" s="300"/>
      <c r="C111" s="300"/>
      <c r="D111" s="300"/>
      <c r="E111" s="300"/>
      <c r="F111" s="300"/>
      <c r="G111" s="301"/>
      <c r="H111" s="71" t="str">
        <f>+$H$6</f>
        <v>Amount in (Rs.) as at 31/03/2022</v>
      </c>
      <c r="I111" s="63" t="str">
        <f>+$I$6</f>
        <v>Amount in (Rs.) as at 31/03/2021</v>
      </c>
    </row>
    <row r="112" spans="1:9">
      <c r="A112" s="313" t="s">
        <v>95</v>
      </c>
      <c r="B112" s="314"/>
      <c r="C112" s="314"/>
      <c r="D112" s="314"/>
      <c r="E112" s="314"/>
      <c r="F112" s="314"/>
      <c r="G112" s="315"/>
      <c r="H112" s="67">
        <v>0</v>
      </c>
      <c r="I112" s="67">
        <v>0</v>
      </c>
    </row>
    <row r="113" spans="1:9" ht="15" thickBot="1">
      <c r="A113" s="302"/>
      <c r="B113" s="285"/>
      <c r="C113" s="285"/>
      <c r="D113" s="285"/>
      <c r="E113" s="285"/>
      <c r="F113" s="285"/>
      <c r="G113" s="303"/>
      <c r="H113" s="68"/>
      <c r="I113" s="68"/>
    </row>
    <row r="114" spans="1:9" ht="15" thickBot="1">
      <c r="A114" s="306" t="s">
        <v>8</v>
      </c>
      <c r="B114" s="307"/>
      <c r="C114" s="307"/>
      <c r="D114" s="307"/>
      <c r="E114" s="307"/>
      <c r="F114" s="307"/>
      <c r="G114" s="307"/>
      <c r="H114" s="91">
        <f>+SUM(H112:H113)</f>
        <v>0</v>
      </c>
      <c r="I114" s="84">
        <f>+SUM(I112:I113)</f>
        <v>0</v>
      </c>
    </row>
    <row r="115" spans="1:9">
      <c r="A115" s="285"/>
      <c r="B115" s="285"/>
      <c r="C115" s="285"/>
      <c r="D115" s="285"/>
      <c r="E115" s="285"/>
      <c r="F115" s="285"/>
      <c r="G115" s="285"/>
      <c r="H115" s="70"/>
      <c r="I115" s="70"/>
    </row>
    <row r="116" spans="1:9">
      <c r="A116" s="286" t="s">
        <v>96</v>
      </c>
      <c r="B116" s="286"/>
      <c r="C116" s="286"/>
      <c r="D116" s="286"/>
      <c r="E116" s="286"/>
      <c r="F116" s="286"/>
      <c r="G116" s="286"/>
      <c r="H116" s="70"/>
      <c r="I116" s="70"/>
    </row>
    <row r="117" spans="1:9" ht="28.8">
      <c r="A117" s="299"/>
      <c r="B117" s="300"/>
      <c r="C117" s="300"/>
      <c r="D117" s="300"/>
      <c r="E117" s="300"/>
      <c r="F117" s="300"/>
      <c r="G117" s="301"/>
      <c r="H117" s="71" t="str">
        <f>+$H$6</f>
        <v>Amount in (Rs.) as at 31/03/2022</v>
      </c>
      <c r="I117" s="63" t="str">
        <f>+$I$6</f>
        <v>Amount in (Rs.) as at 31/03/2021</v>
      </c>
    </row>
    <row r="118" spans="1:9">
      <c r="A118" s="302" t="s">
        <v>215</v>
      </c>
      <c r="B118" s="285"/>
      <c r="C118" s="285"/>
      <c r="D118" s="285"/>
      <c r="E118" s="285"/>
      <c r="F118" s="285"/>
      <c r="G118" s="303"/>
      <c r="H118" s="68">
        <v>0</v>
      </c>
      <c r="I118" s="68">
        <v>0</v>
      </c>
    </row>
    <row r="119" spans="1:9" ht="13.5" customHeight="1" thickBot="1">
      <c r="A119" s="302"/>
      <c r="B119" s="285"/>
      <c r="C119" s="285"/>
      <c r="D119" s="285"/>
      <c r="E119" s="285"/>
      <c r="F119" s="285"/>
      <c r="G119" s="303"/>
      <c r="H119" s="68"/>
      <c r="I119" s="68"/>
    </row>
    <row r="120" spans="1:9" ht="15" thickBot="1">
      <c r="A120" s="306" t="s">
        <v>8</v>
      </c>
      <c r="B120" s="307"/>
      <c r="C120" s="307"/>
      <c r="D120" s="307"/>
      <c r="E120" s="307"/>
      <c r="F120" s="307"/>
      <c r="G120" s="307"/>
      <c r="H120" s="91">
        <f>+SUM(H117:H119)</f>
        <v>0</v>
      </c>
      <c r="I120" s="84">
        <f>+SUM(I117:I119)</f>
        <v>0</v>
      </c>
    </row>
    <row r="121" spans="1:9">
      <c r="A121" s="285"/>
      <c r="B121" s="285"/>
      <c r="C121" s="285"/>
      <c r="D121" s="285"/>
      <c r="E121" s="285"/>
      <c r="F121" s="285"/>
      <c r="G121" s="285"/>
      <c r="H121" s="70"/>
      <c r="I121" s="70"/>
    </row>
    <row r="122" spans="1:9">
      <c r="A122" s="286" t="s">
        <v>97</v>
      </c>
      <c r="B122" s="286"/>
      <c r="C122" s="286"/>
      <c r="D122" s="286"/>
      <c r="E122" s="286"/>
      <c r="F122" s="286"/>
      <c r="G122" s="286"/>
      <c r="H122" s="70"/>
      <c r="I122" s="70"/>
    </row>
    <row r="123" spans="1:9" ht="28.8">
      <c r="A123" s="299"/>
      <c r="B123" s="300"/>
      <c r="C123" s="300"/>
      <c r="D123" s="300"/>
      <c r="E123" s="300"/>
      <c r="F123" s="300"/>
      <c r="G123" s="301"/>
      <c r="H123" s="71" t="str">
        <f>+$H$6</f>
        <v>Amount in (Rs.) as at 31/03/2022</v>
      </c>
      <c r="I123" s="63" t="str">
        <f>+$I$6</f>
        <v>Amount in (Rs.) as at 31/03/2021</v>
      </c>
    </row>
    <row r="124" spans="1:9">
      <c r="A124" s="313"/>
      <c r="B124" s="314"/>
      <c r="C124" s="314"/>
      <c r="D124" s="314"/>
      <c r="E124" s="314"/>
      <c r="F124" s="314"/>
      <c r="G124" s="315"/>
      <c r="H124" s="85"/>
      <c r="I124" s="86"/>
    </row>
    <row r="125" spans="1:9">
      <c r="A125" s="302" t="s">
        <v>98</v>
      </c>
      <c r="B125" s="285"/>
      <c r="C125" s="285"/>
      <c r="D125" s="285"/>
      <c r="E125" s="285"/>
      <c r="F125" s="285"/>
      <c r="G125" s="303"/>
      <c r="H125" s="87">
        <v>0</v>
      </c>
      <c r="I125" s="88">
        <v>0</v>
      </c>
    </row>
    <row r="126" spans="1:9">
      <c r="A126" s="302" t="s">
        <v>99</v>
      </c>
      <c r="B126" s="285"/>
      <c r="C126" s="285"/>
      <c r="D126" s="285"/>
      <c r="E126" s="285"/>
      <c r="F126" s="285"/>
      <c r="G126" s="303"/>
      <c r="H126" s="87">
        <v>0</v>
      </c>
      <c r="I126" s="88">
        <v>0</v>
      </c>
    </row>
    <row r="127" spans="1:9">
      <c r="A127" s="302" t="s">
        <v>100</v>
      </c>
      <c r="B127" s="285"/>
      <c r="C127" s="285"/>
      <c r="D127" s="285"/>
      <c r="E127" s="285"/>
      <c r="F127" s="285"/>
      <c r="G127" s="303"/>
      <c r="H127" s="87">
        <v>0</v>
      </c>
      <c r="I127" s="88">
        <v>0</v>
      </c>
    </row>
    <row r="128" spans="1:9">
      <c r="A128" s="302" t="s">
        <v>101</v>
      </c>
      <c r="B128" s="285"/>
      <c r="C128" s="285"/>
      <c r="D128" s="285"/>
      <c r="E128" s="285"/>
      <c r="F128" s="285"/>
      <c r="G128" s="303"/>
      <c r="H128" s="87">
        <v>0</v>
      </c>
      <c r="I128" s="88">
        <v>0</v>
      </c>
    </row>
    <row r="129" spans="1:9">
      <c r="A129" s="302" t="s">
        <v>102</v>
      </c>
      <c r="B129" s="285"/>
      <c r="C129" s="285"/>
      <c r="D129" s="285"/>
      <c r="E129" s="285"/>
      <c r="F129" s="285"/>
      <c r="G129" s="303"/>
      <c r="H129" s="87">
        <v>0</v>
      </c>
      <c r="I129" s="88">
        <v>0</v>
      </c>
    </row>
    <row r="130" spans="1:9">
      <c r="A130" s="302" t="s">
        <v>103</v>
      </c>
      <c r="B130" s="285"/>
      <c r="C130" s="285"/>
      <c r="D130" s="285"/>
      <c r="E130" s="285"/>
      <c r="F130" s="285"/>
      <c r="G130" s="303"/>
      <c r="H130" s="87">
        <v>0</v>
      </c>
      <c r="I130" s="88">
        <v>0</v>
      </c>
    </row>
    <row r="131" spans="1:9">
      <c r="A131" s="302" t="s">
        <v>104</v>
      </c>
      <c r="B131" s="285"/>
      <c r="C131" s="285"/>
      <c r="D131" s="285"/>
      <c r="E131" s="285"/>
      <c r="F131" s="285"/>
      <c r="G131" s="303"/>
      <c r="H131" s="87">
        <v>0</v>
      </c>
      <c r="I131" s="88">
        <v>0</v>
      </c>
    </row>
    <row r="132" spans="1:9">
      <c r="A132" s="302" t="s">
        <v>105</v>
      </c>
      <c r="B132" s="285"/>
      <c r="C132" s="285"/>
      <c r="D132" s="285"/>
      <c r="E132" s="285"/>
      <c r="F132" s="285"/>
      <c r="G132" s="303"/>
      <c r="H132" s="87">
        <v>0</v>
      </c>
      <c r="I132" s="88">
        <v>0</v>
      </c>
    </row>
    <row r="133" spans="1:9" ht="13.5" customHeight="1">
      <c r="A133" s="302" t="s">
        <v>367</v>
      </c>
      <c r="B133" s="285"/>
      <c r="C133" s="285"/>
      <c r="D133" s="285"/>
      <c r="E133" s="285"/>
      <c r="F133" s="285"/>
      <c r="G133" s="303"/>
      <c r="H133" s="89">
        <v>0</v>
      </c>
      <c r="I133" s="88">
        <v>0</v>
      </c>
    </row>
    <row r="134" spans="1:9" ht="13.5" customHeight="1" thickBot="1">
      <c r="A134" s="302"/>
      <c r="B134" s="285"/>
      <c r="C134" s="285"/>
      <c r="D134" s="285"/>
      <c r="E134" s="285"/>
      <c r="F134" s="285"/>
      <c r="G134" s="303"/>
      <c r="H134" s="87"/>
      <c r="I134" s="88"/>
    </row>
    <row r="135" spans="1:9" ht="15" thickBot="1">
      <c r="A135" s="306" t="s">
        <v>8</v>
      </c>
      <c r="B135" s="307"/>
      <c r="C135" s="307"/>
      <c r="D135" s="307"/>
      <c r="E135" s="307"/>
      <c r="F135" s="307"/>
      <c r="G135" s="307"/>
      <c r="H135" s="91">
        <f>+SUM(H125:H134)</f>
        <v>0</v>
      </c>
      <c r="I135" s="84">
        <f>+SUM(I125:I134)</f>
        <v>0</v>
      </c>
    </row>
    <row r="136" spans="1:9">
      <c r="A136" s="285"/>
      <c r="B136" s="285"/>
      <c r="C136" s="285"/>
      <c r="D136" s="285"/>
      <c r="E136" s="285"/>
      <c r="F136" s="285"/>
      <c r="G136" s="285"/>
      <c r="H136" s="70"/>
      <c r="I136" s="70"/>
    </row>
    <row r="137" spans="1:9">
      <c r="A137" s="286" t="s">
        <v>106</v>
      </c>
      <c r="B137" s="286"/>
      <c r="C137" s="286"/>
      <c r="D137" s="286"/>
      <c r="E137" s="286"/>
      <c r="F137" s="286"/>
      <c r="G137" s="286"/>
      <c r="H137" s="70"/>
      <c r="I137" s="70"/>
    </row>
    <row r="138" spans="1:9" ht="28.8">
      <c r="A138" s="313"/>
      <c r="B138" s="314"/>
      <c r="C138" s="314"/>
      <c r="D138" s="314"/>
      <c r="E138" s="314"/>
      <c r="F138" s="314"/>
      <c r="G138" s="315"/>
      <c r="H138" s="63" t="str">
        <f>+$H$6</f>
        <v>Amount in (Rs.) as at 31/03/2022</v>
      </c>
      <c r="I138" s="63" t="str">
        <f>+$I$6</f>
        <v>Amount in (Rs.) as at 31/03/2021</v>
      </c>
    </row>
    <row r="139" spans="1:9">
      <c r="A139" s="313"/>
      <c r="B139" s="314"/>
      <c r="C139" s="314"/>
      <c r="D139" s="314"/>
      <c r="E139" s="314"/>
      <c r="F139" s="314"/>
      <c r="G139" s="315"/>
      <c r="H139" s="86"/>
      <c r="I139" s="86"/>
    </row>
    <row r="140" spans="1:9">
      <c r="A140" s="302" t="s">
        <v>107</v>
      </c>
      <c r="B140" s="285"/>
      <c r="C140" s="285"/>
      <c r="D140" s="285"/>
      <c r="E140" s="285"/>
      <c r="F140" s="285"/>
      <c r="G140" s="303"/>
      <c r="H140" s="88">
        <v>0</v>
      </c>
      <c r="I140" s="88">
        <v>0</v>
      </c>
    </row>
    <row r="141" spans="1:9">
      <c r="A141" s="302" t="s">
        <v>108</v>
      </c>
      <c r="B141" s="285"/>
      <c r="C141" s="285"/>
      <c r="D141" s="285"/>
      <c r="E141" s="285"/>
      <c r="F141" s="285"/>
      <c r="G141" s="303"/>
      <c r="H141" s="88">
        <v>0</v>
      </c>
      <c r="I141" s="88">
        <v>0</v>
      </c>
    </row>
    <row r="142" spans="1:9">
      <c r="A142" s="302"/>
      <c r="B142" s="285"/>
      <c r="C142" s="285"/>
      <c r="D142" s="285"/>
      <c r="E142" s="285"/>
      <c r="F142" s="285"/>
      <c r="G142" s="303"/>
      <c r="H142" s="88"/>
      <c r="I142" s="88"/>
    </row>
    <row r="143" spans="1:9" ht="15" thickBot="1">
      <c r="A143" s="302" t="s">
        <v>109</v>
      </c>
      <c r="B143" s="285"/>
      <c r="C143" s="285"/>
      <c r="D143" s="285"/>
      <c r="E143" s="285"/>
      <c r="F143" s="285"/>
      <c r="G143" s="303"/>
      <c r="H143" s="88">
        <v>0</v>
      </c>
      <c r="I143" s="88">
        <v>0</v>
      </c>
    </row>
    <row r="144" spans="1:9" ht="13.5" customHeight="1" thickBot="1">
      <c r="A144" s="306" t="s">
        <v>8</v>
      </c>
      <c r="B144" s="307"/>
      <c r="C144" s="307"/>
      <c r="D144" s="307"/>
      <c r="E144" s="307"/>
      <c r="F144" s="307"/>
      <c r="G144" s="307"/>
      <c r="H144" s="101">
        <f>+H140+H141-H143</f>
        <v>0</v>
      </c>
      <c r="I144" s="90">
        <f>+I140+I141-I143</f>
        <v>0</v>
      </c>
    </row>
    <row r="145" spans="1:9">
      <c r="A145" s="285"/>
      <c r="B145" s="285"/>
      <c r="C145" s="285"/>
      <c r="D145" s="285"/>
      <c r="E145" s="285"/>
      <c r="F145" s="285"/>
      <c r="G145" s="285"/>
      <c r="H145" s="70"/>
      <c r="I145" s="70"/>
    </row>
    <row r="146" spans="1:9">
      <c r="A146" s="286" t="s">
        <v>110</v>
      </c>
      <c r="B146" s="286"/>
      <c r="C146" s="286"/>
      <c r="D146" s="286"/>
      <c r="E146" s="286"/>
      <c r="F146" s="286"/>
      <c r="G146" s="286"/>
      <c r="H146" s="70"/>
      <c r="I146" s="70"/>
    </row>
    <row r="147" spans="1:9" ht="28.8">
      <c r="A147" s="299"/>
      <c r="B147" s="300"/>
      <c r="C147" s="300"/>
      <c r="D147" s="300"/>
      <c r="E147" s="300"/>
      <c r="F147" s="300"/>
      <c r="G147" s="301"/>
      <c r="H147" s="71" t="str">
        <f>+$H$6</f>
        <v>Amount in (Rs.) as at 31/03/2022</v>
      </c>
      <c r="I147" s="63" t="str">
        <f>+$I$6</f>
        <v>Amount in (Rs.) as at 31/03/2021</v>
      </c>
    </row>
    <row r="148" spans="1:9">
      <c r="A148" s="313"/>
      <c r="B148" s="314"/>
      <c r="C148" s="314"/>
      <c r="D148" s="314"/>
      <c r="E148" s="314"/>
      <c r="F148" s="314"/>
      <c r="G148" s="315"/>
      <c r="H148" s="67"/>
      <c r="I148" s="67"/>
    </row>
    <row r="149" spans="1:9">
      <c r="A149" s="302" t="s">
        <v>111</v>
      </c>
      <c r="B149" s="285"/>
      <c r="C149" s="285"/>
      <c r="D149" s="285"/>
      <c r="E149" s="285"/>
      <c r="F149" s="285"/>
      <c r="G149" s="303"/>
      <c r="H149" s="68">
        <v>0</v>
      </c>
      <c r="I149" s="68">
        <v>0</v>
      </c>
    </row>
    <row r="150" spans="1:9" ht="15" thickBot="1">
      <c r="A150" s="302" t="s">
        <v>112</v>
      </c>
      <c r="B150" s="285"/>
      <c r="C150" s="285"/>
      <c r="D150" s="285"/>
      <c r="E150" s="285"/>
      <c r="F150" s="285"/>
      <c r="G150" s="303"/>
      <c r="H150" s="68">
        <v>0</v>
      </c>
      <c r="I150" s="68">
        <v>0</v>
      </c>
    </row>
    <row r="151" spans="1:9" ht="15" thickBot="1">
      <c r="A151" s="306" t="s">
        <v>8</v>
      </c>
      <c r="B151" s="307"/>
      <c r="C151" s="307"/>
      <c r="D151" s="307"/>
      <c r="E151" s="307"/>
      <c r="F151" s="307"/>
      <c r="G151" s="307"/>
      <c r="H151" s="91">
        <f>+SUM(H148:H150)</f>
        <v>0</v>
      </c>
      <c r="I151" s="91">
        <f>+SUM(I148:I150)</f>
        <v>0</v>
      </c>
    </row>
    <row r="152" spans="1:9">
      <c r="A152" s="285"/>
      <c r="B152" s="285"/>
      <c r="C152" s="285"/>
      <c r="D152" s="285"/>
      <c r="E152" s="285"/>
      <c r="F152" s="285"/>
      <c r="G152" s="285"/>
      <c r="H152" s="70"/>
      <c r="I152" s="70"/>
    </row>
    <row r="153" spans="1:9">
      <c r="A153" s="286" t="s">
        <v>113</v>
      </c>
      <c r="B153" s="286"/>
      <c r="C153" s="286"/>
      <c r="D153" s="286"/>
      <c r="E153" s="286"/>
      <c r="F153" s="286"/>
      <c r="G153" s="286"/>
      <c r="H153" s="70"/>
      <c r="I153" s="70"/>
    </row>
    <row r="154" spans="1:9" ht="28.8">
      <c r="A154" s="299"/>
      <c r="B154" s="300"/>
      <c r="C154" s="300"/>
      <c r="D154" s="300"/>
      <c r="E154" s="300"/>
      <c r="F154" s="300"/>
      <c r="G154" s="301"/>
      <c r="H154" s="71" t="str">
        <f>+$H$6</f>
        <v>Amount in (Rs.) as at 31/03/2022</v>
      </c>
      <c r="I154" s="63" t="str">
        <f>+$I$6</f>
        <v>Amount in (Rs.) as at 31/03/2021</v>
      </c>
    </row>
    <row r="155" spans="1:9">
      <c r="A155" s="313"/>
      <c r="B155" s="314"/>
      <c r="C155" s="314"/>
      <c r="D155" s="314"/>
      <c r="E155" s="314"/>
      <c r="F155" s="314"/>
      <c r="G155" s="315"/>
      <c r="H155" s="86"/>
      <c r="I155" s="86"/>
    </row>
    <row r="156" spans="1:9">
      <c r="A156" s="302" t="s">
        <v>114</v>
      </c>
      <c r="B156" s="285"/>
      <c r="C156" s="285"/>
      <c r="D156" s="285"/>
      <c r="E156" s="285"/>
      <c r="F156" s="285"/>
      <c r="G156" s="303"/>
      <c r="H156" s="68">
        <v>0</v>
      </c>
      <c r="I156" s="88">
        <v>0</v>
      </c>
    </row>
    <row r="157" spans="1:9">
      <c r="A157" s="302" t="s">
        <v>115</v>
      </c>
      <c r="B157" s="285"/>
      <c r="C157" s="285"/>
      <c r="D157" s="285"/>
      <c r="E157" s="285"/>
      <c r="F157" s="285"/>
      <c r="G157" s="303"/>
      <c r="H157" s="68">
        <v>0</v>
      </c>
      <c r="I157" s="88">
        <v>0</v>
      </c>
    </row>
    <row r="158" spans="1:9" ht="15" thickBot="1">
      <c r="A158" s="302"/>
      <c r="B158" s="285"/>
      <c r="C158" s="285"/>
      <c r="D158" s="285"/>
      <c r="E158" s="285"/>
      <c r="F158" s="285"/>
      <c r="G158" s="303"/>
      <c r="H158" s="68"/>
      <c r="I158" s="88"/>
    </row>
    <row r="159" spans="1:9" ht="15" thickBot="1">
      <c r="A159" s="306" t="s">
        <v>8</v>
      </c>
      <c r="B159" s="307"/>
      <c r="C159" s="307"/>
      <c r="D159" s="307"/>
      <c r="E159" s="307"/>
      <c r="F159" s="307"/>
      <c r="G159" s="307"/>
      <c r="H159" s="91">
        <f>+SUM(H155:H158)</f>
        <v>0</v>
      </c>
      <c r="I159" s="91">
        <f>+SUM(I155:I158)</f>
        <v>0</v>
      </c>
    </row>
    <row r="160" spans="1:9">
      <c r="A160" s="285"/>
      <c r="B160" s="285"/>
      <c r="C160" s="285"/>
      <c r="D160" s="285"/>
      <c r="E160" s="285"/>
      <c r="F160" s="285"/>
      <c r="G160" s="285"/>
      <c r="H160" s="70"/>
      <c r="I160" s="70"/>
    </row>
    <row r="161" spans="1:9">
      <c r="A161" s="286" t="s">
        <v>116</v>
      </c>
      <c r="B161" s="286"/>
      <c r="C161" s="286"/>
      <c r="D161" s="286"/>
      <c r="E161" s="286"/>
      <c r="F161" s="286"/>
      <c r="G161" s="286"/>
      <c r="H161" s="70"/>
      <c r="I161" s="70"/>
    </row>
    <row r="162" spans="1:9" ht="28.8">
      <c r="A162" s="299"/>
      <c r="B162" s="300"/>
      <c r="C162" s="300"/>
      <c r="D162" s="300"/>
      <c r="E162" s="300"/>
      <c r="F162" s="300"/>
      <c r="G162" s="301"/>
      <c r="H162" s="71" t="str">
        <f>+$H$6</f>
        <v>Amount in (Rs.) as at 31/03/2022</v>
      </c>
      <c r="I162" s="63" t="str">
        <f>+$I$6</f>
        <v>Amount in (Rs.) as at 31/03/2021</v>
      </c>
    </row>
    <row r="163" spans="1:9">
      <c r="A163" s="313"/>
      <c r="B163" s="314"/>
      <c r="C163" s="314"/>
      <c r="D163" s="314"/>
      <c r="E163" s="314"/>
      <c r="F163" s="314"/>
      <c r="G163" s="315"/>
      <c r="H163" s="67"/>
      <c r="I163" s="67"/>
    </row>
    <row r="164" spans="1:9">
      <c r="A164" s="302" t="s">
        <v>117</v>
      </c>
      <c r="B164" s="285"/>
      <c r="C164" s="285"/>
      <c r="D164" s="285"/>
      <c r="E164" s="285"/>
      <c r="F164" s="285"/>
      <c r="G164" s="303"/>
      <c r="H164" s="68"/>
      <c r="I164" s="68"/>
    </row>
    <row r="165" spans="1:9">
      <c r="A165" s="302" t="s">
        <v>100</v>
      </c>
      <c r="B165" s="285"/>
      <c r="C165" s="285"/>
      <c r="D165" s="285"/>
      <c r="E165" s="285"/>
      <c r="F165" s="285"/>
      <c r="G165" s="303"/>
      <c r="H165" s="113">
        <v>0</v>
      </c>
      <c r="I165" s="113">
        <v>0</v>
      </c>
    </row>
    <row r="166" spans="1:9">
      <c r="A166" s="302" t="s">
        <v>118</v>
      </c>
      <c r="B166" s="285"/>
      <c r="C166" s="285"/>
      <c r="D166" s="285"/>
      <c r="E166" s="285"/>
      <c r="F166" s="285"/>
      <c r="G166" s="303"/>
      <c r="H166" s="113">
        <v>0</v>
      </c>
      <c r="I166" s="113">
        <v>0</v>
      </c>
    </row>
    <row r="167" spans="1:9">
      <c r="A167" s="302" t="s">
        <v>240</v>
      </c>
      <c r="B167" s="285"/>
      <c r="C167" s="285"/>
      <c r="D167" s="285"/>
      <c r="E167" s="285"/>
      <c r="F167" s="285"/>
      <c r="G167" s="303"/>
      <c r="H167" s="113">
        <v>0</v>
      </c>
      <c r="I167" s="113">
        <v>0</v>
      </c>
    </row>
    <row r="168" spans="1:9">
      <c r="A168" s="302" t="s">
        <v>232</v>
      </c>
      <c r="B168" s="285"/>
      <c r="C168" s="285"/>
      <c r="D168" s="285"/>
      <c r="E168" s="285"/>
      <c r="F168" s="285"/>
      <c r="G168" s="303"/>
      <c r="H168" s="113">
        <v>0</v>
      </c>
      <c r="I168" s="113">
        <v>0</v>
      </c>
    </row>
    <row r="169" spans="1:9" ht="16.5" customHeight="1" thickBot="1">
      <c r="A169" s="302" t="s">
        <v>241</v>
      </c>
      <c r="B169" s="285"/>
      <c r="C169" s="285"/>
      <c r="D169" s="285"/>
      <c r="E169" s="285"/>
      <c r="F169" s="285"/>
      <c r="G169" s="303"/>
      <c r="H169" s="113">
        <v>0</v>
      </c>
      <c r="I169" s="113">
        <v>0</v>
      </c>
    </row>
    <row r="170" spans="1:9" ht="15" thickBot="1">
      <c r="A170" s="306" t="s">
        <v>8</v>
      </c>
      <c r="B170" s="307"/>
      <c r="C170" s="307"/>
      <c r="D170" s="307"/>
      <c r="E170" s="307"/>
      <c r="F170" s="307"/>
      <c r="G170" s="307"/>
      <c r="H170" s="114">
        <f>+SUM(H163:H169)</f>
        <v>0</v>
      </c>
      <c r="I170" s="114">
        <f>+SUM(I163:I169)</f>
        <v>0</v>
      </c>
    </row>
    <row r="171" spans="1:9" ht="13.5" customHeight="1">
      <c r="A171" s="285"/>
      <c r="B171" s="285"/>
      <c r="C171" s="285"/>
      <c r="D171" s="285"/>
      <c r="E171" s="285"/>
      <c r="F171" s="285"/>
      <c r="G171" s="285"/>
      <c r="H171" s="70"/>
      <c r="I171" s="70"/>
    </row>
    <row r="172" spans="1:9">
      <c r="A172" s="286" t="s">
        <v>119</v>
      </c>
      <c r="B172" s="286"/>
      <c r="C172" s="286"/>
      <c r="D172" s="286"/>
      <c r="E172" s="286"/>
      <c r="F172" s="286"/>
      <c r="G172" s="286"/>
      <c r="H172" s="70"/>
      <c r="I172" s="70"/>
    </row>
    <row r="173" spans="1:9" ht="28.8">
      <c r="A173" s="299"/>
      <c r="B173" s="300"/>
      <c r="C173" s="300"/>
      <c r="D173" s="300"/>
      <c r="E173" s="300"/>
      <c r="F173" s="300"/>
      <c r="G173" s="301"/>
      <c r="H173" s="71" t="str">
        <f>+$H$6</f>
        <v>Amount in (Rs.) as at 31/03/2022</v>
      </c>
      <c r="I173" s="63" t="str">
        <f>+$I$6</f>
        <v>Amount in (Rs.) as at 31/03/2021</v>
      </c>
    </row>
    <row r="174" spans="1:9">
      <c r="A174" s="313"/>
      <c r="B174" s="314"/>
      <c r="C174" s="314"/>
      <c r="D174" s="314"/>
      <c r="E174" s="314"/>
      <c r="F174" s="314"/>
      <c r="G174" s="315"/>
      <c r="H174" s="67"/>
      <c r="I174" s="67"/>
    </row>
    <row r="175" spans="1:9">
      <c r="A175" s="302" t="s">
        <v>291</v>
      </c>
      <c r="B175" s="285"/>
      <c r="C175" s="285"/>
      <c r="D175" s="285"/>
      <c r="E175" s="285"/>
      <c r="F175" s="285"/>
      <c r="G175" s="303"/>
      <c r="H175" s="68">
        <v>0</v>
      </c>
      <c r="I175" s="68">
        <v>0</v>
      </c>
    </row>
    <row r="176" spans="1:9">
      <c r="A176" s="302" t="s">
        <v>292</v>
      </c>
      <c r="B176" s="285"/>
      <c r="C176" s="285"/>
      <c r="D176" s="285"/>
      <c r="E176" s="285"/>
      <c r="F176" s="285"/>
      <c r="G176" s="303"/>
      <c r="H176" s="68"/>
      <c r="I176" s="68"/>
    </row>
    <row r="177" spans="1:10">
      <c r="A177" s="302" t="s">
        <v>293</v>
      </c>
      <c r="B177" s="285"/>
      <c r="C177" s="285"/>
      <c r="D177" s="285"/>
      <c r="E177" s="285"/>
      <c r="F177" s="285"/>
      <c r="G177" s="303"/>
      <c r="H177" s="68">
        <v>0</v>
      </c>
      <c r="I177" s="68">
        <v>0</v>
      </c>
    </row>
    <row r="178" spans="1:10" ht="15" thickBot="1">
      <c r="A178" s="302"/>
      <c r="B178" s="285"/>
      <c r="C178" s="285"/>
      <c r="D178" s="285"/>
      <c r="E178" s="285"/>
      <c r="F178" s="285"/>
      <c r="G178" s="303"/>
      <c r="H178" s="68"/>
      <c r="I178" s="68"/>
    </row>
    <row r="179" spans="1:10" ht="15" thickBot="1">
      <c r="A179" s="306" t="s">
        <v>8</v>
      </c>
      <c r="B179" s="307"/>
      <c r="C179" s="307"/>
      <c r="D179" s="307"/>
      <c r="E179" s="307"/>
      <c r="F179" s="307"/>
      <c r="G179" s="307"/>
      <c r="H179" s="91">
        <f>+SUM(H174:H178)</f>
        <v>0</v>
      </c>
      <c r="I179" s="91">
        <f>+SUM(I174:I178)</f>
        <v>0</v>
      </c>
      <c r="J179" s="60"/>
    </row>
    <row r="180" spans="1:10">
      <c r="A180" s="285"/>
      <c r="B180" s="285"/>
      <c r="C180" s="285"/>
      <c r="D180" s="285"/>
      <c r="E180" s="285"/>
      <c r="F180" s="285"/>
      <c r="G180" s="285"/>
      <c r="H180" s="70"/>
      <c r="I180" s="70"/>
      <c r="J180" s="60"/>
    </row>
    <row r="181" spans="1:10">
      <c r="A181" s="286" t="s">
        <v>120</v>
      </c>
      <c r="B181" s="286"/>
      <c r="C181" s="286"/>
      <c r="D181" s="286"/>
      <c r="E181" s="286"/>
      <c r="F181" s="286"/>
      <c r="G181" s="286"/>
      <c r="H181" s="70"/>
      <c r="I181" s="70"/>
      <c r="J181" s="60"/>
    </row>
    <row r="182" spans="1:10" ht="28.8">
      <c r="A182" s="299"/>
      <c r="B182" s="300"/>
      <c r="C182" s="300"/>
      <c r="D182" s="300"/>
      <c r="E182" s="300"/>
      <c r="F182" s="300"/>
      <c r="G182" s="301"/>
      <c r="H182" s="71" t="str">
        <f>+$H$6</f>
        <v>Amount in (Rs.) as at 31/03/2022</v>
      </c>
      <c r="I182" s="63" t="str">
        <f>+$I$6</f>
        <v>Amount in (Rs.) as at 31/03/2021</v>
      </c>
      <c r="J182" s="60"/>
    </row>
    <row r="183" spans="1:10">
      <c r="A183" s="313"/>
      <c r="B183" s="314"/>
      <c r="C183" s="314"/>
      <c r="D183" s="314"/>
      <c r="E183" s="314"/>
      <c r="F183" s="314"/>
      <c r="G183" s="315"/>
      <c r="H183" s="67"/>
      <c r="I183" s="67"/>
      <c r="J183" s="60"/>
    </row>
    <row r="184" spans="1:10">
      <c r="A184" s="302" t="s">
        <v>121</v>
      </c>
      <c r="B184" s="285"/>
      <c r="C184" s="285"/>
      <c r="D184" s="285"/>
      <c r="E184" s="285"/>
      <c r="F184" s="285"/>
      <c r="G184" s="303"/>
      <c r="H184" s="68">
        <v>0</v>
      </c>
      <c r="I184" s="68">
        <v>0</v>
      </c>
      <c r="J184" s="60"/>
    </row>
    <row r="185" spans="1:10">
      <c r="A185" s="302" t="s">
        <v>233</v>
      </c>
      <c r="B185" s="285"/>
      <c r="C185" s="285"/>
      <c r="D185" s="285"/>
      <c r="E185" s="285"/>
      <c r="F185" s="285"/>
      <c r="G185" s="303"/>
      <c r="H185" s="68">
        <v>0</v>
      </c>
      <c r="I185" s="68">
        <v>0</v>
      </c>
      <c r="J185" s="60"/>
    </row>
    <row r="186" spans="1:10">
      <c r="A186" s="302" t="s">
        <v>122</v>
      </c>
      <c r="B186" s="285"/>
      <c r="C186" s="285"/>
      <c r="D186" s="285"/>
      <c r="E186" s="285"/>
      <c r="F186" s="285"/>
      <c r="G186" s="303"/>
      <c r="H186" s="68">
        <v>0</v>
      </c>
      <c r="I186" s="68">
        <v>0</v>
      </c>
      <c r="J186" s="60"/>
    </row>
    <row r="187" spans="1:10">
      <c r="A187" s="302" t="s">
        <v>123</v>
      </c>
      <c r="B187" s="285"/>
      <c r="C187" s="285"/>
      <c r="D187" s="285"/>
      <c r="E187" s="285"/>
      <c r="F187" s="285"/>
      <c r="G187" s="303"/>
      <c r="H187" s="68">
        <v>0</v>
      </c>
      <c r="I187" s="68">
        <v>0</v>
      </c>
      <c r="J187" s="60"/>
    </row>
    <row r="188" spans="1:10">
      <c r="A188" s="302" t="s">
        <v>124</v>
      </c>
      <c r="B188" s="285"/>
      <c r="C188" s="285"/>
      <c r="D188" s="285"/>
      <c r="E188" s="285"/>
      <c r="F188" s="285"/>
      <c r="G188" s="303"/>
      <c r="H188" s="68">
        <v>0</v>
      </c>
      <c r="I188" s="68">
        <v>0</v>
      </c>
      <c r="J188" s="60"/>
    </row>
    <row r="189" spans="1:10">
      <c r="A189" s="302" t="s">
        <v>125</v>
      </c>
      <c r="B189" s="285"/>
      <c r="C189" s="285"/>
      <c r="D189" s="285"/>
      <c r="E189" s="285"/>
      <c r="F189" s="285"/>
      <c r="G189" s="303"/>
      <c r="H189" s="68">
        <v>0</v>
      </c>
      <c r="I189" s="68">
        <v>0</v>
      </c>
      <c r="J189" s="60"/>
    </row>
    <row r="190" spans="1:10" ht="33.75" customHeight="1">
      <c r="A190" s="302" t="s">
        <v>234</v>
      </c>
      <c r="B190" s="285"/>
      <c r="C190" s="285"/>
      <c r="D190" s="285"/>
      <c r="E190" s="285"/>
      <c r="F190" s="285"/>
      <c r="G190" s="303"/>
      <c r="H190" s="68">
        <v>0</v>
      </c>
      <c r="I190" s="68">
        <v>0</v>
      </c>
      <c r="J190" s="60"/>
    </row>
    <row r="191" spans="1:10">
      <c r="A191" s="302" t="s">
        <v>126</v>
      </c>
      <c r="B191" s="285"/>
      <c r="C191" s="285"/>
      <c r="D191" s="285"/>
      <c r="E191" s="285"/>
      <c r="F191" s="285"/>
      <c r="G191" s="303"/>
      <c r="H191" s="68">
        <v>0</v>
      </c>
      <c r="I191" s="68">
        <v>0</v>
      </c>
      <c r="J191" s="60"/>
    </row>
    <row r="192" spans="1:10">
      <c r="A192" s="302" t="s">
        <v>127</v>
      </c>
      <c r="B192" s="285"/>
      <c r="C192" s="285"/>
      <c r="D192" s="285"/>
      <c r="E192" s="285"/>
      <c r="F192" s="285"/>
      <c r="G192" s="303"/>
      <c r="H192" s="68">
        <v>0</v>
      </c>
      <c r="I192" s="68">
        <v>0</v>
      </c>
      <c r="J192" s="60"/>
    </row>
    <row r="193" spans="1:10">
      <c r="A193" s="302" t="s">
        <v>296</v>
      </c>
      <c r="B193" s="285"/>
      <c r="C193" s="285"/>
      <c r="D193" s="285"/>
      <c r="E193" s="285"/>
      <c r="F193" s="285"/>
      <c r="G193" s="303"/>
      <c r="H193" s="68">
        <v>0</v>
      </c>
      <c r="I193" s="68">
        <v>0</v>
      </c>
      <c r="J193" s="60"/>
    </row>
    <row r="194" spans="1:10" ht="15" thickBot="1">
      <c r="A194" s="356" t="s">
        <v>368</v>
      </c>
      <c r="B194" s="357"/>
      <c r="C194" s="357"/>
      <c r="D194" s="357"/>
      <c r="E194" s="357"/>
      <c r="F194" s="357"/>
      <c r="G194" s="358"/>
      <c r="H194" s="68">
        <v>0</v>
      </c>
      <c r="I194" s="130">
        <v>0</v>
      </c>
      <c r="J194" s="60"/>
    </row>
    <row r="195" spans="1:10" ht="15" thickBot="1">
      <c r="A195" s="306" t="s">
        <v>8</v>
      </c>
      <c r="B195" s="307"/>
      <c r="C195" s="307"/>
      <c r="D195" s="307"/>
      <c r="E195" s="307"/>
      <c r="F195" s="307"/>
      <c r="G195" s="307"/>
      <c r="H195" s="91">
        <f>+SUM(H184:H194)</f>
        <v>0</v>
      </c>
      <c r="I195" s="91">
        <f>+SUM(I184:I194)</f>
        <v>0</v>
      </c>
      <c r="J195" s="60"/>
    </row>
    <row r="196" spans="1:10">
      <c r="A196" s="285"/>
      <c r="B196" s="285"/>
      <c r="C196" s="285"/>
      <c r="D196" s="285"/>
      <c r="E196" s="285"/>
      <c r="F196" s="285"/>
      <c r="G196" s="285"/>
      <c r="H196" s="70"/>
      <c r="I196" s="70"/>
      <c r="J196" s="60"/>
    </row>
    <row r="197" spans="1:10">
      <c r="A197" s="286" t="s">
        <v>128</v>
      </c>
      <c r="B197" s="286"/>
      <c r="C197" s="286"/>
      <c r="D197" s="286"/>
      <c r="E197" s="286"/>
      <c r="F197" s="286"/>
      <c r="G197" s="286"/>
      <c r="H197" s="70"/>
      <c r="I197" s="70"/>
      <c r="J197" s="60"/>
    </row>
    <row r="198" spans="1:10" ht="28.8">
      <c r="A198" s="299"/>
      <c r="B198" s="300"/>
      <c r="C198" s="300"/>
      <c r="D198" s="300"/>
      <c r="E198" s="300"/>
      <c r="F198" s="300"/>
      <c r="G198" s="301"/>
      <c r="H198" s="71" t="str">
        <f>+$H$6</f>
        <v>Amount in (Rs.) as at 31/03/2022</v>
      </c>
      <c r="I198" s="63" t="str">
        <f>+$I$6</f>
        <v>Amount in (Rs.) as at 31/03/2021</v>
      </c>
      <c r="J198" s="60"/>
    </row>
    <row r="199" spans="1:10">
      <c r="A199" s="313"/>
      <c r="B199" s="314"/>
      <c r="C199" s="314"/>
      <c r="D199" s="314"/>
      <c r="E199" s="314"/>
      <c r="F199" s="314"/>
      <c r="G199" s="315"/>
      <c r="H199" s="67"/>
      <c r="I199" s="67"/>
      <c r="J199" s="60"/>
    </row>
    <row r="200" spans="1:10">
      <c r="A200" s="302" t="s">
        <v>114</v>
      </c>
      <c r="B200" s="285"/>
      <c r="C200" s="285"/>
      <c r="D200" s="285"/>
      <c r="E200" s="285"/>
      <c r="F200" s="285"/>
      <c r="G200" s="303"/>
      <c r="H200" s="68"/>
      <c r="I200" s="68"/>
      <c r="J200" s="60"/>
    </row>
    <row r="201" spans="1:10">
      <c r="A201" s="302" t="s">
        <v>379</v>
      </c>
      <c r="B201" s="285"/>
      <c r="C201" s="285"/>
      <c r="D201" s="285"/>
      <c r="E201" s="285"/>
      <c r="F201" s="285"/>
      <c r="G201" s="303"/>
      <c r="H201" s="130"/>
      <c r="I201" s="68"/>
      <c r="J201" s="60"/>
    </row>
    <row r="202" spans="1:10">
      <c r="A202" s="316" t="s">
        <v>112</v>
      </c>
      <c r="B202" s="286"/>
      <c r="C202" s="286"/>
      <c r="D202" s="286"/>
      <c r="E202" s="286"/>
      <c r="F202" s="286"/>
      <c r="G202" s="317"/>
      <c r="H202" s="68"/>
      <c r="I202" s="68"/>
      <c r="J202" s="60"/>
    </row>
    <row r="203" spans="1:10">
      <c r="A203" s="302" t="s">
        <v>383</v>
      </c>
      <c r="B203" s="285"/>
      <c r="C203" s="285"/>
      <c r="D203" s="285"/>
      <c r="E203" s="285"/>
      <c r="F203" s="285"/>
      <c r="G203" s="303"/>
      <c r="H203" s="68"/>
      <c r="I203" s="68"/>
      <c r="J203" s="60"/>
    </row>
    <row r="204" spans="1:10">
      <c r="A204" s="356" t="s">
        <v>294</v>
      </c>
      <c r="B204" s="357"/>
      <c r="C204" s="357"/>
      <c r="D204" s="357"/>
      <c r="E204" s="357"/>
      <c r="F204" s="357"/>
      <c r="G204" s="358"/>
      <c r="H204" s="68"/>
      <c r="I204" s="68"/>
      <c r="J204" s="60"/>
    </row>
    <row r="205" spans="1:10">
      <c r="A205" s="356" t="s">
        <v>295</v>
      </c>
      <c r="B205" s="357"/>
      <c r="C205" s="357"/>
      <c r="D205" s="357"/>
      <c r="E205" s="357"/>
      <c r="F205" s="357"/>
      <c r="G205" s="358"/>
      <c r="H205" s="68"/>
      <c r="I205" s="68"/>
      <c r="J205" s="60"/>
    </row>
    <row r="206" spans="1:10">
      <c r="A206" s="356" t="s">
        <v>226</v>
      </c>
      <c r="B206" s="357"/>
      <c r="C206" s="357"/>
      <c r="D206" s="357"/>
      <c r="E206" s="357"/>
      <c r="F206" s="357"/>
      <c r="G206" s="358"/>
      <c r="H206" s="68"/>
      <c r="I206" s="68"/>
      <c r="J206" s="60"/>
    </row>
    <row r="207" spans="1:10" ht="15" thickBot="1">
      <c r="A207" s="356" t="s">
        <v>225</v>
      </c>
      <c r="B207" s="357"/>
      <c r="C207" s="357"/>
      <c r="D207" s="357"/>
      <c r="E207" s="357"/>
      <c r="F207" s="357"/>
      <c r="G207" s="358"/>
      <c r="H207" s="68"/>
      <c r="I207" s="68"/>
      <c r="J207" s="60"/>
    </row>
    <row r="208" spans="1:10" ht="15" thickBot="1">
      <c r="A208" s="306" t="s">
        <v>8</v>
      </c>
      <c r="B208" s="307"/>
      <c r="C208" s="307"/>
      <c r="D208" s="307"/>
      <c r="E208" s="307"/>
      <c r="F208" s="307"/>
      <c r="G208" s="307"/>
      <c r="H208" s="91">
        <f>+SUM(H199:H207)</f>
        <v>0</v>
      </c>
      <c r="I208" s="91">
        <f>+SUM(I199:I207)</f>
        <v>0</v>
      </c>
      <c r="J208" s="60"/>
    </row>
    <row r="209" spans="1:10">
      <c r="A209" s="285"/>
      <c r="B209" s="285"/>
      <c r="C209" s="285"/>
      <c r="D209" s="285"/>
      <c r="E209" s="285"/>
      <c r="F209" s="285"/>
      <c r="G209" s="285"/>
      <c r="H209" s="70"/>
      <c r="I209" s="70"/>
      <c r="J209" s="60"/>
    </row>
    <row r="210" spans="1:10" s="120" customFormat="1">
      <c r="A210" s="355" t="s">
        <v>303</v>
      </c>
      <c r="B210" s="355"/>
      <c r="C210" s="355"/>
      <c r="D210" s="355"/>
      <c r="E210" s="355"/>
      <c r="F210" s="355"/>
      <c r="G210" s="355"/>
      <c r="H210" s="119"/>
      <c r="I210" s="119"/>
    </row>
    <row r="211" spans="1:10">
      <c r="A211" s="92"/>
      <c r="B211" s="323" t="s">
        <v>304</v>
      </c>
      <c r="C211" s="324"/>
      <c r="D211" s="324"/>
      <c r="E211" s="324"/>
      <c r="F211" s="324"/>
      <c r="G211" s="325"/>
      <c r="H211" s="93" t="s">
        <v>206</v>
      </c>
      <c r="I211" s="94"/>
      <c r="J211" s="60"/>
    </row>
    <row r="212" spans="1:10" ht="41.4" customHeight="1">
      <c r="A212" s="173"/>
      <c r="B212" s="326" t="s">
        <v>298</v>
      </c>
      <c r="C212" s="327"/>
      <c r="D212" s="328"/>
      <c r="E212" s="327" t="s">
        <v>299</v>
      </c>
      <c r="F212" s="327"/>
      <c r="G212" s="328"/>
      <c r="H212" s="174"/>
      <c r="I212" s="175" t="s">
        <v>75</v>
      </c>
      <c r="J212" s="60"/>
    </row>
    <row r="213" spans="1:10">
      <c r="A213" s="126" t="s">
        <v>129</v>
      </c>
      <c r="B213" s="329"/>
      <c r="C213" s="330"/>
      <c r="D213" s="331"/>
      <c r="E213" s="330"/>
      <c r="F213" s="330"/>
      <c r="G213" s="331"/>
      <c r="H213" s="96"/>
      <c r="I213" s="96"/>
      <c r="J213" s="60"/>
    </row>
    <row r="214" spans="1:10">
      <c r="A214" s="128" t="s">
        <v>260</v>
      </c>
      <c r="B214" s="332"/>
      <c r="C214" s="333"/>
      <c r="D214" s="334"/>
      <c r="E214" s="333">
        <v>0</v>
      </c>
      <c r="F214" s="333"/>
      <c r="G214" s="334"/>
      <c r="H214" s="97">
        <v>0</v>
      </c>
      <c r="I214" s="97">
        <f>SUM(B214:H214)</f>
        <v>0</v>
      </c>
      <c r="J214" s="60"/>
    </row>
    <row r="215" spans="1:10">
      <c r="A215" s="136" t="s">
        <v>243</v>
      </c>
      <c r="B215" s="335">
        <v>0</v>
      </c>
      <c r="C215" s="336"/>
      <c r="D215" s="337"/>
      <c r="E215" s="336"/>
      <c r="F215" s="336"/>
      <c r="G215" s="337"/>
      <c r="H215" s="129">
        <v>0</v>
      </c>
      <c r="I215" s="97">
        <f t="shared" ref="I215:I228" si="0">SUM(B215:H215)</f>
        <v>0</v>
      </c>
      <c r="J215" s="60"/>
    </row>
    <row r="216" spans="1:10">
      <c r="A216" s="136" t="s">
        <v>244</v>
      </c>
      <c r="B216" s="335">
        <v>0</v>
      </c>
      <c r="C216" s="336"/>
      <c r="D216" s="337"/>
      <c r="E216" s="336">
        <v>0</v>
      </c>
      <c r="F216" s="336"/>
      <c r="G216" s="337"/>
      <c r="H216" s="97">
        <v>0</v>
      </c>
      <c r="I216" s="97">
        <f t="shared" si="0"/>
        <v>0</v>
      </c>
      <c r="J216" s="60"/>
    </row>
    <row r="217" spans="1:10">
      <c r="A217" s="136" t="s">
        <v>245</v>
      </c>
      <c r="B217" s="335">
        <v>0</v>
      </c>
      <c r="C217" s="336"/>
      <c r="D217" s="337"/>
      <c r="E217" s="336">
        <v>0</v>
      </c>
      <c r="F217" s="336"/>
      <c r="G217" s="337"/>
      <c r="H217" s="97">
        <v>0</v>
      </c>
      <c r="I217" s="97">
        <f t="shared" si="0"/>
        <v>0</v>
      </c>
      <c r="J217" s="60"/>
    </row>
    <row r="218" spans="1:10">
      <c r="A218" s="136" t="s">
        <v>246</v>
      </c>
      <c r="B218" s="335">
        <v>0</v>
      </c>
      <c r="C218" s="336"/>
      <c r="D218" s="337"/>
      <c r="E218" s="336">
        <v>0</v>
      </c>
      <c r="F218" s="336"/>
      <c r="G218" s="337"/>
      <c r="H218" s="97">
        <v>0</v>
      </c>
      <c r="I218" s="97">
        <f t="shared" si="0"/>
        <v>0</v>
      </c>
      <c r="J218" s="60"/>
    </row>
    <row r="219" spans="1:10">
      <c r="A219" s="128" t="s">
        <v>297</v>
      </c>
      <c r="B219" s="332">
        <f>+B214+B215+B216-B217-B218</f>
        <v>0</v>
      </c>
      <c r="C219" s="333"/>
      <c r="D219" s="334"/>
      <c r="E219" s="332">
        <f>+E214+E215+E216-E217-E218</f>
        <v>0</v>
      </c>
      <c r="F219" s="333"/>
      <c r="G219" s="334"/>
      <c r="H219" s="129">
        <f>+H214+H215+H216-H218-H217</f>
        <v>0</v>
      </c>
      <c r="I219" s="97">
        <f t="shared" si="0"/>
        <v>0</v>
      </c>
      <c r="J219" s="60"/>
    </row>
    <row r="220" spans="1:10">
      <c r="A220" s="127" t="s">
        <v>130</v>
      </c>
      <c r="B220" s="335"/>
      <c r="C220" s="336"/>
      <c r="D220" s="337"/>
      <c r="E220" s="336">
        <v>0</v>
      </c>
      <c r="F220" s="336"/>
      <c r="G220" s="337"/>
      <c r="H220" s="97">
        <v>0</v>
      </c>
      <c r="I220" s="97"/>
      <c r="J220" s="60"/>
    </row>
    <row r="221" spans="1:10">
      <c r="A221" s="128" t="s">
        <v>260</v>
      </c>
      <c r="B221" s="335"/>
      <c r="C221" s="336"/>
      <c r="D221" s="337"/>
      <c r="E221" s="333">
        <v>0</v>
      </c>
      <c r="F221" s="333"/>
      <c r="G221" s="334"/>
      <c r="H221" s="97">
        <v>0</v>
      </c>
      <c r="I221" s="97">
        <f t="shared" si="0"/>
        <v>0</v>
      </c>
      <c r="J221" s="60"/>
    </row>
    <row r="222" spans="1:10">
      <c r="A222" s="136" t="s">
        <v>247</v>
      </c>
      <c r="B222" s="335"/>
      <c r="C222" s="336"/>
      <c r="D222" s="337"/>
      <c r="E222" s="336"/>
      <c r="F222" s="336"/>
      <c r="G222" s="337"/>
      <c r="H222" s="97">
        <v>0</v>
      </c>
      <c r="I222" s="97">
        <f t="shared" si="0"/>
        <v>0</v>
      </c>
      <c r="J222" s="60"/>
    </row>
    <row r="223" spans="1:10">
      <c r="A223" s="77" t="s">
        <v>228</v>
      </c>
      <c r="B223" s="335">
        <v>0</v>
      </c>
      <c r="C223" s="336"/>
      <c r="D223" s="337"/>
      <c r="E223" s="336">
        <v>0</v>
      </c>
      <c r="F223" s="336"/>
      <c r="G223" s="337"/>
      <c r="H223" s="97">
        <v>0</v>
      </c>
      <c r="I223" s="97">
        <f t="shared" si="0"/>
        <v>0</v>
      </c>
      <c r="J223" s="60"/>
    </row>
    <row r="224" spans="1:10" ht="28.8">
      <c r="A224" s="77" t="s">
        <v>227</v>
      </c>
      <c r="B224" s="335">
        <v>0</v>
      </c>
      <c r="C224" s="336"/>
      <c r="D224" s="337"/>
      <c r="E224" s="336">
        <v>0</v>
      </c>
      <c r="F224" s="336"/>
      <c r="G224" s="337"/>
      <c r="H224" s="97">
        <v>0</v>
      </c>
      <c r="I224" s="97">
        <f t="shared" si="0"/>
        <v>0</v>
      </c>
      <c r="J224" s="60"/>
    </row>
    <row r="225" spans="1:10">
      <c r="A225" s="128" t="s">
        <v>297</v>
      </c>
      <c r="B225" s="335">
        <f>+B221+B222-B223-B224</f>
        <v>0</v>
      </c>
      <c r="C225" s="336"/>
      <c r="D225" s="337"/>
      <c r="E225" s="335">
        <f>+E221+E222-E223-E224</f>
        <v>0</v>
      </c>
      <c r="F225" s="336"/>
      <c r="G225" s="337"/>
      <c r="H225" s="97">
        <f>+H221+H222-H223-H224</f>
        <v>0</v>
      </c>
      <c r="I225" s="97">
        <f t="shared" si="0"/>
        <v>0</v>
      </c>
      <c r="J225" s="60"/>
    </row>
    <row r="226" spans="1:10">
      <c r="A226" s="127" t="s">
        <v>131</v>
      </c>
      <c r="B226" s="335"/>
      <c r="C226" s="336"/>
      <c r="D226" s="337"/>
      <c r="E226" s="336">
        <v>0</v>
      </c>
      <c r="F226" s="336"/>
      <c r="G226" s="337"/>
      <c r="H226" s="97">
        <v>0</v>
      </c>
      <c r="I226" s="97"/>
      <c r="J226" s="60"/>
    </row>
    <row r="227" spans="1:10">
      <c r="A227" s="128" t="s">
        <v>297</v>
      </c>
      <c r="B227" s="332">
        <f>+B219-B225</f>
        <v>0</v>
      </c>
      <c r="C227" s="333"/>
      <c r="D227" s="334"/>
      <c r="E227" s="332">
        <f>+E219-E225</f>
        <v>0</v>
      </c>
      <c r="F227" s="333"/>
      <c r="G227" s="334"/>
      <c r="H227" s="129">
        <f>+H219-H225</f>
        <v>0</v>
      </c>
      <c r="I227" s="97">
        <f t="shared" si="0"/>
        <v>0</v>
      </c>
      <c r="J227" s="60"/>
    </row>
    <row r="228" spans="1:10">
      <c r="A228" s="128" t="s">
        <v>260</v>
      </c>
      <c r="B228" s="332">
        <f>+B214-B221</f>
        <v>0</v>
      </c>
      <c r="C228" s="333"/>
      <c r="D228" s="334"/>
      <c r="E228" s="332">
        <f>+E214-E221</f>
        <v>0</v>
      </c>
      <c r="F228" s="333"/>
      <c r="G228" s="334"/>
      <c r="H228" s="97">
        <f>+H214-H221</f>
        <v>0</v>
      </c>
      <c r="I228" s="97">
        <f t="shared" si="0"/>
        <v>0</v>
      </c>
      <c r="J228" s="60"/>
    </row>
    <row r="229" spans="1:10">
      <c r="A229" s="65"/>
      <c r="B229" s="65"/>
      <c r="C229" s="65"/>
      <c r="D229" s="65"/>
      <c r="E229" s="65"/>
      <c r="F229" s="65"/>
      <c r="G229" s="65"/>
      <c r="J229" s="60"/>
    </row>
    <row r="230" spans="1:10">
      <c r="A230" s="152" t="s">
        <v>300</v>
      </c>
      <c r="B230" s="152"/>
      <c r="C230" s="152"/>
      <c r="D230" s="152"/>
      <c r="E230" s="152"/>
      <c r="F230" s="152"/>
      <c r="G230" s="152"/>
      <c r="J230" s="60"/>
    </row>
    <row r="231" spans="1:10">
      <c r="A231" s="285" t="s">
        <v>301</v>
      </c>
      <c r="B231" s="285"/>
      <c r="C231" s="285"/>
      <c r="D231" s="285"/>
      <c r="E231" s="285"/>
      <c r="F231" s="285"/>
      <c r="G231" s="285"/>
      <c r="H231" s="285"/>
      <c r="I231" s="285"/>
      <c r="J231" s="60"/>
    </row>
    <row r="232" spans="1:10">
      <c r="A232" s="285" t="s">
        <v>302</v>
      </c>
      <c r="B232" s="285"/>
      <c r="C232" s="285"/>
      <c r="D232" s="285"/>
      <c r="E232" s="285"/>
      <c r="F232" s="285"/>
      <c r="G232" s="285"/>
      <c r="H232" s="285"/>
      <c r="I232" s="285"/>
      <c r="J232" s="60"/>
    </row>
    <row r="233" spans="1:10">
      <c r="A233" s="152"/>
      <c r="B233" s="152"/>
      <c r="C233" s="152"/>
      <c r="D233" s="152"/>
      <c r="E233" s="152"/>
      <c r="F233" s="152"/>
      <c r="G233" s="152"/>
      <c r="J233" s="60"/>
    </row>
    <row r="234" spans="1:10">
      <c r="A234" s="286" t="s">
        <v>132</v>
      </c>
      <c r="B234" s="286"/>
      <c r="C234" s="286"/>
      <c r="D234" s="286"/>
      <c r="E234" s="286"/>
      <c r="F234" s="286"/>
      <c r="G234" s="286"/>
      <c r="H234" s="70"/>
      <c r="I234" s="70"/>
      <c r="J234" s="60"/>
    </row>
    <row r="235" spans="1:10" ht="28.8">
      <c r="A235" s="299"/>
      <c r="B235" s="300"/>
      <c r="C235" s="300"/>
      <c r="D235" s="300"/>
      <c r="E235" s="300"/>
      <c r="F235" s="300"/>
      <c r="G235" s="301"/>
      <c r="H235" s="71" t="str">
        <f>+$H$6</f>
        <v>Amount in (Rs.) as at 31/03/2022</v>
      </c>
      <c r="I235" s="63" t="str">
        <f>+$I$6</f>
        <v>Amount in (Rs.) as at 31/03/2021</v>
      </c>
      <c r="J235" s="60"/>
    </row>
    <row r="236" spans="1:10">
      <c r="A236" s="313"/>
      <c r="B236" s="314"/>
      <c r="C236" s="314"/>
      <c r="D236" s="314"/>
      <c r="E236" s="314"/>
      <c r="F236" s="314"/>
      <c r="G236" s="315"/>
      <c r="H236" s="67"/>
      <c r="I236" s="67"/>
      <c r="J236" s="60"/>
    </row>
    <row r="237" spans="1:10">
      <c r="A237" s="302" t="s">
        <v>107</v>
      </c>
      <c r="B237" s="285"/>
      <c r="C237" s="285"/>
      <c r="D237" s="285"/>
      <c r="E237" s="285"/>
      <c r="F237" s="285"/>
      <c r="G237" s="303"/>
      <c r="H237" s="68">
        <v>0</v>
      </c>
      <c r="I237" s="68">
        <v>0</v>
      </c>
      <c r="J237" s="60"/>
    </row>
    <row r="238" spans="1:10">
      <c r="A238" s="302" t="s">
        <v>133</v>
      </c>
      <c r="B238" s="285"/>
      <c r="C238" s="285"/>
      <c r="D238" s="285"/>
      <c r="E238" s="285"/>
      <c r="F238" s="285"/>
      <c r="G238" s="303"/>
      <c r="H238" s="79">
        <v>0</v>
      </c>
      <c r="I238" s="79">
        <v>0</v>
      </c>
      <c r="J238" s="60"/>
    </row>
    <row r="239" spans="1:10">
      <c r="A239" s="302"/>
      <c r="B239" s="285"/>
      <c r="C239" s="285"/>
      <c r="D239" s="285"/>
      <c r="E239" s="285"/>
      <c r="F239" s="285"/>
      <c r="G239" s="303"/>
      <c r="H239" s="68">
        <f>+H238+H237</f>
        <v>0</v>
      </c>
      <c r="I239" s="68">
        <f>+I238+I237</f>
        <v>0</v>
      </c>
      <c r="J239" s="60"/>
    </row>
    <row r="240" spans="1:10" ht="15" thickBot="1">
      <c r="A240" s="302" t="s">
        <v>134</v>
      </c>
      <c r="B240" s="285"/>
      <c r="C240" s="285"/>
      <c r="D240" s="285"/>
      <c r="E240" s="285"/>
      <c r="F240" s="285"/>
      <c r="G240" s="303"/>
      <c r="H240" s="68"/>
      <c r="I240" s="68"/>
      <c r="J240" s="60"/>
    </row>
    <row r="241" spans="1:10" ht="15" thickBot="1">
      <c r="A241" s="306" t="s">
        <v>8</v>
      </c>
      <c r="B241" s="307"/>
      <c r="C241" s="307"/>
      <c r="D241" s="307"/>
      <c r="E241" s="307"/>
      <c r="F241" s="307"/>
      <c r="G241" s="307"/>
      <c r="H241" s="91">
        <f>+H240+H239</f>
        <v>0</v>
      </c>
      <c r="I241" s="91">
        <f>+I240+I239</f>
        <v>0</v>
      </c>
      <c r="J241" s="60"/>
    </row>
    <row r="242" spans="1:10">
      <c r="A242" s="285"/>
      <c r="B242" s="285"/>
      <c r="C242" s="285"/>
      <c r="D242" s="285"/>
      <c r="E242" s="285"/>
      <c r="F242" s="285"/>
      <c r="G242" s="285"/>
      <c r="H242" s="70"/>
      <c r="I242" s="70"/>
      <c r="J242" s="60"/>
    </row>
    <row r="243" spans="1:10">
      <c r="A243" s="286" t="s">
        <v>135</v>
      </c>
      <c r="B243" s="286"/>
      <c r="C243" s="286"/>
      <c r="D243" s="286"/>
      <c r="E243" s="286"/>
      <c r="F243" s="286"/>
      <c r="G243" s="286"/>
      <c r="H243" s="70"/>
      <c r="I243" s="70"/>
      <c r="J243" s="60"/>
    </row>
    <row r="244" spans="1:10" ht="28.8">
      <c r="A244" s="299"/>
      <c r="B244" s="300"/>
      <c r="C244" s="300"/>
      <c r="D244" s="300"/>
      <c r="E244" s="300"/>
      <c r="F244" s="300"/>
      <c r="G244" s="301"/>
      <c r="H244" s="71" t="str">
        <f>+$H$6</f>
        <v>Amount in (Rs.) as at 31/03/2022</v>
      </c>
      <c r="I244" s="63" t="str">
        <f>+$I$6</f>
        <v>Amount in (Rs.) as at 31/03/2021</v>
      </c>
      <c r="J244" s="60"/>
    </row>
    <row r="245" spans="1:10">
      <c r="A245" s="313"/>
      <c r="B245" s="314"/>
      <c r="C245" s="314"/>
      <c r="D245" s="314"/>
      <c r="E245" s="314"/>
      <c r="F245" s="314"/>
      <c r="G245" s="315"/>
      <c r="H245" s="67"/>
      <c r="I245" s="67"/>
      <c r="J245" s="60"/>
    </row>
    <row r="246" spans="1:10">
      <c r="A246" s="302" t="s">
        <v>107</v>
      </c>
      <c r="B246" s="285"/>
      <c r="C246" s="285"/>
      <c r="D246" s="285"/>
      <c r="E246" s="285"/>
      <c r="F246" s="285"/>
      <c r="G246" s="303"/>
      <c r="H246" s="68">
        <f>+I250</f>
        <v>0</v>
      </c>
      <c r="I246" s="68">
        <v>0</v>
      </c>
      <c r="J246" s="60"/>
    </row>
    <row r="247" spans="1:10">
      <c r="A247" s="302" t="s">
        <v>133</v>
      </c>
      <c r="B247" s="285"/>
      <c r="C247" s="285"/>
      <c r="D247" s="285"/>
      <c r="E247" s="285"/>
      <c r="F247" s="285"/>
      <c r="G247" s="303"/>
      <c r="H247" s="79">
        <v>0</v>
      </c>
      <c r="I247" s="79">
        <v>0</v>
      </c>
      <c r="J247" s="60"/>
    </row>
    <row r="248" spans="1:10" s="120" customFormat="1">
      <c r="A248" s="338"/>
      <c r="B248" s="339"/>
      <c r="C248" s="339"/>
      <c r="D248" s="339"/>
      <c r="E248" s="339"/>
      <c r="F248" s="339"/>
      <c r="G248" s="340"/>
      <c r="H248" s="104">
        <f>+H247+H246</f>
        <v>0</v>
      </c>
      <c r="I248" s="104">
        <f>+I247+I246</f>
        <v>0</v>
      </c>
    </row>
    <row r="249" spans="1:10" ht="15" thickBot="1">
      <c r="A249" s="302" t="s">
        <v>134</v>
      </c>
      <c r="B249" s="285"/>
      <c r="C249" s="285"/>
      <c r="D249" s="285"/>
      <c r="E249" s="285"/>
      <c r="F249" s="285"/>
      <c r="G249" s="303"/>
      <c r="H249" s="130">
        <v>0</v>
      </c>
      <c r="I249" s="68">
        <v>0</v>
      </c>
      <c r="J249" s="60"/>
    </row>
    <row r="250" spans="1:10" ht="15" thickBot="1">
      <c r="A250" s="306" t="s">
        <v>8</v>
      </c>
      <c r="B250" s="307"/>
      <c r="C250" s="307"/>
      <c r="D250" s="307"/>
      <c r="E250" s="307"/>
      <c r="F250" s="307"/>
      <c r="G250" s="307"/>
      <c r="H250" s="91">
        <f>+H248-H249</f>
        <v>0</v>
      </c>
      <c r="I250" s="91">
        <f>+I248-I249</f>
        <v>0</v>
      </c>
      <c r="J250" s="60"/>
    </row>
    <row r="251" spans="1:10">
      <c r="A251" s="285"/>
      <c r="B251" s="285"/>
      <c r="C251" s="285"/>
      <c r="D251" s="285"/>
      <c r="E251" s="285"/>
      <c r="F251" s="285"/>
      <c r="G251" s="285"/>
      <c r="H251" s="87"/>
      <c r="I251" s="87"/>
      <c r="J251" s="60"/>
    </row>
    <row r="252" spans="1:10">
      <c r="A252" s="286" t="s">
        <v>136</v>
      </c>
      <c r="B252" s="286"/>
      <c r="C252" s="286"/>
      <c r="D252" s="286"/>
      <c r="E252" s="286"/>
      <c r="F252" s="286"/>
      <c r="G252" s="286"/>
      <c r="H252" s="70"/>
      <c r="I252" s="70"/>
      <c r="J252" s="60"/>
    </row>
    <row r="253" spans="1:10" ht="28.8">
      <c r="A253" s="299"/>
      <c r="B253" s="300"/>
      <c r="C253" s="300"/>
      <c r="D253" s="300"/>
      <c r="E253" s="300"/>
      <c r="F253" s="300"/>
      <c r="G253" s="301"/>
      <c r="H253" s="71" t="str">
        <f>+$H$6</f>
        <v>Amount in (Rs.) as at 31/03/2022</v>
      </c>
      <c r="I253" s="63" t="str">
        <f>+$I$6</f>
        <v>Amount in (Rs.) as at 31/03/2021</v>
      </c>
      <c r="J253" s="60"/>
    </row>
    <row r="254" spans="1:10">
      <c r="A254" s="313"/>
      <c r="B254" s="314"/>
      <c r="C254" s="314"/>
      <c r="D254" s="314"/>
      <c r="E254" s="314"/>
      <c r="F254" s="314"/>
      <c r="G254" s="315"/>
      <c r="H254" s="67"/>
      <c r="I254" s="67"/>
      <c r="J254" s="60"/>
    </row>
    <row r="255" spans="1:10">
      <c r="A255" s="302" t="s">
        <v>137</v>
      </c>
      <c r="B255" s="285"/>
      <c r="C255" s="285"/>
      <c r="D255" s="285"/>
      <c r="E255" s="285"/>
      <c r="F255" s="285"/>
      <c r="G255" s="303"/>
      <c r="H255" s="68">
        <v>0</v>
      </c>
      <c r="I255" s="68">
        <v>0</v>
      </c>
      <c r="J255" s="60"/>
    </row>
    <row r="256" spans="1:10">
      <c r="A256" s="302" t="s">
        <v>138</v>
      </c>
      <c r="B256" s="285"/>
      <c r="C256" s="285"/>
      <c r="D256" s="285"/>
      <c r="E256" s="285"/>
      <c r="F256" s="285"/>
      <c r="G256" s="303"/>
      <c r="H256" s="68">
        <v>0</v>
      </c>
      <c r="I256" s="68">
        <v>0</v>
      </c>
      <c r="J256" s="60"/>
    </row>
    <row r="257" spans="1:10">
      <c r="A257" s="302" t="s">
        <v>139</v>
      </c>
      <c r="B257" s="285"/>
      <c r="C257" s="285"/>
      <c r="D257" s="285"/>
      <c r="E257" s="285"/>
      <c r="F257" s="285"/>
      <c r="G257" s="303"/>
      <c r="H257" s="68">
        <v>0</v>
      </c>
      <c r="I257" s="68">
        <v>0</v>
      </c>
      <c r="J257" s="60"/>
    </row>
    <row r="258" spans="1:10">
      <c r="A258" s="302" t="s">
        <v>140</v>
      </c>
      <c r="B258" s="285"/>
      <c r="C258" s="285"/>
      <c r="D258" s="285"/>
      <c r="E258" s="285"/>
      <c r="F258" s="285"/>
      <c r="G258" s="303"/>
      <c r="H258" s="68">
        <v>0</v>
      </c>
      <c r="I258" s="68">
        <v>0</v>
      </c>
      <c r="J258" s="60"/>
    </row>
    <row r="259" spans="1:10">
      <c r="A259" s="302" t="s">
        <v>141</v>
      </c>
      <c r="B259" s="285"/>
      <c r="C259" s="285"/>
      <c r="D259" s="285"/>
      <c r="E259" s="285"/>
      <c r="F259" s="285"/>
      <c r="G259" s="303"/>
      <c r="H259" s="68">
        <v>0</v>
      </c>
      <c r="I259" s="68">
        <v>0</v>
      </c>
      <c r="J259" s="60"/>
    </row>
    <row r="260" spans="1:10">
      <c r="A260" s="302" t="s">
        <v>142</v>
      </c>
      <c r="B260" s="285"/>
      <c r="C260" s="285"/>
      <c r="D260" s="285"/>
      <c r="E260" s="285"/>
      <c r="F260" s="285"/>
      <c r="G260" s="303"/>
      <c r="H260" s="68">
        <v>0</v>
      </c>
      <c r="I260" s="68">
        <v>0</v>
      </c>
      <c r="J260" s="60"/>
    </row>
    <row r="261" spans="1:10">
      <c r="A261" s="302" t="s">
        <v>143</v>
      </c>
      <c r="B261" s="285"/>
      <c r="C261" s="285"/>
      <c r="D261" s="285"/>
      <c r="E261" s="285"/>
      <c r="F261" s="285"/>
      <c r="G261" s="303"/>
      <c r="H261" s="68">
        <v>0</v>
      </c>
      <c r="I261" s="68">
        <v>0</v>
      </c>
      <c r="J261" s="60"/>
    </row>
    <row r="262" spans="1:10" ht="15" thickBot="1">
      <c r="A262" s="302" t="s">
        <v>305</v>
      </c>
      <c r="B262" s="285"/>
      <c r="C262" s="285"/>
      <c r="D262" s="285"/>
      <c r="E262" s="285"/>
      <c r="F262" s="285"/>
      <c r="G262" s="303"/>
      <c r="H262" s="68">
        <v>0</v>
      </c>
      <c r="I262" s="68">
        <v>0</v>
      </c>
      <c r="J262" s="60"/>
    </row>
    <row r="263" spans="1:10" ht="15" thickBot="1">
      <c r="A263" s="306" t="s">
        <v>8</v>
      </c>
      <c r="B263" s="307"/>
      <c r="C263" s="307"/>
      <c r="D263" s="307"/>
      <c r="E263" s="307"/>
      <c r="F263" s="307"/>
      <c r="G263" s="307"/>
      <c r="H263" s="72">
        <f>SUM(H254:H262)</f>
        <v>0</v>
      </c>
      <c r="I263" s="72">
        <f>SUM(I254:I262)</f>
        <v>0</v>
      </c>
      <c r="J263" s="60"/>
    </row>
    <row r="264" spans="1:10">
      <c r="A264" s="285"/>
      <c r="B264" s="285"/>
      <c r="C264" s="285"/>
      <c r="D264" s="285"/>
      <c r="E264" s="285"/>
      <c r="F264" s="285"/>
      <c r="G264" s="285"/>
      <c r="H264" s="70"/>
      <c r="I264" s="70"/>
      <c r="J264" s="60"/>
    </row>
    <row r="265" spans="1:10">
      <c r="A265" s="286" t="s">
        <v>144</v>
      </c>
      <c r="B265" s="286"/>
      <c r="C265" s="286"/>
      <c r="D265" s="286"/>
      <c r="E265" s="286"/>
      <c r="F265" s="286"/>
      <c r="G265" s="286"/>
      <c r="H265" s="70"/>
      <c r="I265" s="70"/>
      <c r="J265" s="60"/>
    </row>
    <row r="266" spans="1:10" ht="28.8">
      <c r="A266" s="299"/>
      <c r="B266" s="300"/>
      <c r="C266" s="300"/>
      <c r="D266" s="300"/>
      <c r="E266" s="300"/>
      <c r="F266" s="300"/>
      <c r="G266" s="301"/>
      <c r="H266" s="71" t="str">
        <f>+$H$6</f>
        <v>Amount in (Rs.) as at 31/03/2022</v>
      </c>
      <c r="I266" s="63" t="str">
        <f>+$I$6</f>
        <v>Amount in (Rs.) as at 31/03/2021</v>
      </c>
      <c r="J266" s="60"/>
    </row>
    <row r="267" spans="1:10">
      <c r="A267" s="313" t="s">
        <v>107</v>
      </c>
      <c r="B267" s="314"/>
      <c r="C267" s="314"/>
      <c r="D267" s="314"/>
      <c r="E267" s="314"/>
      <c r="F267" s="314"/>
      <c r="G267" s="315"/>
      <c r="H267" s="67">
        <v>0</v>
      </c>
      <c r="I267" s="67">
        <v>0</v>
      </c>
      <c r="J267" s="60"/>
    </row>
    <row r="268" spans="1:10">
      <c r="A268" s="302" t="s">
        <v>108</v>
      </c>
      <c r="B268" s="285"/>
      <c r="C268" s="285"/>
      <c r="D268" s="285"/>
      <c r="E268" s="285"/>
      <c r="F268" s="285"/>
      <c r="G268" s="303"/>
      <c r="H268" s="79">
        <v>0</v>
      </c>
      <c r="I268" s="79"/>
      <c r="J268" s="60"/>
    </row>
    <row r="269" spans="1:10">
      <c r="A269" s="302"/>
      <c r="B269" s="285"/>
      <c r="C269" s="285"/>
      <c r="D269" s="285"/>
      <c r="E269" s="285"/>
      <c r="F269" s="285"/>
      <c r="G269" s="303"/>
      <c r="H269" s="68">
        <f>+H268+H267</f>
        <v>0</v>
      </c>
      <c r="I269" s="68">
        <f>+I268+I267</f>
        <v>0</v>
      </c>
      <c r="J269" s="60"/>
    </row>
    <row r="270" spans="1:10" ht="15" thickBot="1">
      <c r="A270" s="302" t="s">
        <v>109</v>
      </c>
      <c r="B270" s="285"/>
      <c r="C270" s="285"/>
      <c r="D270" s="285"/>
      <c r="E270" s="285"/>
      <c r="F270" s="285"/>
      <c r="G270" s="303"/>
      <c r="H270" s="68">
        <v>0</v>
      </c>
      <c r="I270" s="68">
        <v>0</v>
      </c>
      <c r="J270" s="60"/>
    </row>
    <row r="271" spans="1:10" ht="15" thickBot="1">
      <c r="A271" s="306" t="s">
        <v>8</v>
      </c>
      <c r="B271" s="307"/>
      <c r="C271" s="307"/>
      <c r="D271" s="307"/>
      <c r="E271" s="307"/>
      <c r="F271" s="307"/>
      <c r="G271" s="307"/>
      <c r="H271" s="91">
        <f>+SUM(H269:H270)</f>
        <v>0</v>
      </c>
      <c r="I271" s="91">
        <f>+SUM(I269:I270)</f>
        <v>0</v>
      </c>
      <c r="J271" s="60"/>
    </row>
    <row r="272" spans="1:10">
      <c r="A272" s="285"/>
      <c r="B272" s="285"/>
      <c r="C272" s="285"/>
      <c r="D272" s="285"/>
      <c r="E272" s="285"/>
      <c r="F272" s="285"/>
      <c r="G272" s="285"/>
      <c r="H272" s="70"/>
      <c r="I272" s="70"/>
      <c r="J272" s="60"/>
    </row>
    <row r="273" spans="1:10">
      <c r="A273" s="286" t="s">
        <v>145</v>
      </c>
      <c r="B273" s="286"/>
      <c r="C273" s="286"/>
      <c r="D273" s="286"/>
      <c r="E273" s="286"/>
      <c r="F273" s="286"/>
      <c r="G273" s="286"/>
      <c r="H273" s="70"/>
      <c r="I273" s="70"/>
      <c r="J273" s="60"/>
    </row>
    <row r="274" spans="1:10" ht="28.8">
      <c r="A274" s="299"/>
      <c r="B274" s="300"/>
      <c r="C274" s="300"/>
      <c r="D274" s="300"/>
      <c r="E274" s="300"/>
      <c r="F274" s="300"/>
      <c r="G274" s="301"/>
      <c r="H274" s="71" t="str">
        <f>+$H$6</f>
        <v>Amount in (Rs.) as at 31/03/2022</v>
      </c>
      <c r="I274" s="63" t="str">
        <f>+$I$6</f>
        <v>Amount in (Rs.) as at 31/03/2021</v>
      </c>
      <c r="J274" s="60"/>
    </row>
    <row r="275" spans="1:10">
      <c r="A275" s="313"/>
      <c r="B275" s="314"/>
      <c r="C275" s="314"/>
      <c r="D275" s="314"/>
      <c r="E275" s="314"/>
      <c r="F275" s="314"/>
      <c r="G275" s="315"/>
      <c r="H275" s="85"/>
      <c r="I275" s="86"/>
      <c r="J275" s="60"/>
    </row>
    <row r="276" spans="1:10">
      <c r="A276" s="302" t="s">
        <v>146</v>
      </c>
      <c r="B276" s="285"/>
      <c r="C276" s="285"/>
      <c r="D276" s="285"/>
      <c r="E276" s="285"/>
      <c r="F276" s="285"/>
      <c r="G276" s="303"/>
      <c r="H276" s="87">
        <v>0</v>
      </c>
      <c r="I276" s="88">
        <v>0</v>
      </c>
      <c r="J276" s="60"/>
    </row>
    <row r="277" spans="1:10">
      <c r="A277" s="302" t="s">
        <v>147</v>
      </c>
      <c r="B277" s="285"/>
      <c r="C277" s="285"/>
      <c r="D277" s="285"/>
      <c r="E277" s="285"/>
      <c r="F277" s="285"/>
      <c r="G277" s="303"/>
      <c r="H277" s="87">
        <v>0</v>
      </c>
      <c r="I277" s="88">
        <v>0</v>
      </c>
      <c r="J277" s="60"/>
    </row>
    <row r="278" spans="1:10">
      <c r="A278" s="302" t="s">
        <v>306</v>
      </c>
      <c r="B278" s="285"/>
      <c r="C278" s="285"/>
      <c r="D278" s="285"/>
      <c r="E278" s="285"/>
      <c r="F278" s="285"/>
      <c r="G278" s="303"/>
      <c r="H278" s="87">
        <v>0</v>
      </c>
      <c r="I278" s="88">
        <v>0</v>
      </c>
      <c r="J278" s="60"/>
    </row>
    <row r="279" spans="1:10" ht="15" thickBot="1">
      <c r="A279" s="302" t="s">
        <v>241</v>
      </c>
      <c r="B279" s="285"/>
      <c r="C279" s="285"/>
      <c r="D279" s="285"/>
      <c r="E279" s="285"/>
      <c r="F279" s="285"/>
      <c r="G279" s="303"/>
      <c r="H279" s="87">
        <v>0</v>
      </c>
      <c r="I279" s="88">
        <v>0</v>
      </c>
      <c r="J279" s="60"/>
    </row>
    <row r="280" spans="1:10" ht="15" thickBot="1">
      <c r="A280" s="306" t="s">
        <v>8</v>
      </c>
      <c r="B280" s="307"/>
      <c r="C280" s="307"/>
      <c r="D280" s="307"/>
      <c r="E280" s="307"/>
      <c r="F280" s="307"/>
      <c r="G280" s="307"/>
      <c r="H280" s="72">
        <f>SUM(H275:H279)</f>
        <v>0</v>
      </c>
      <c r="I280" s="72">
        <f>SUM(I275:I279)</f>
        <v>0</v>
      </c>
      <c r="J280" s="60"/>
    </row>
    <row r="281" spans="1:10">
      <c r="A281" s="98"/>
      <c r="B281" s="98"/>
      <c r="C281" s="98"/>
      <c r="D281" s="98"/>
      <c r="E281" s="98"/>
      <c r="F281" s="98"/>
      <c r="G281" s="98"/>
      <c r="H281" s="70"/>
      <c r="I281" s="70"/>
      <c r="J281" s="60"/>
    </row>
    <row r="282" spans="1:10">
      <c r="A282" s="286" t="s">
        <v>148</v>
      </c>
      <c r="B282" s="286"/>
      <c r="C282" s="286"/>
      <c r="D282" s="286"/>
      <c r="E282" s="286"/>
      <c r="F282" s="286"/>
      <c r="G282" s="286"/>
      <c r="H282" s="70"/>
      <c r="I282" s="70"/>
      <c r="J282" s="60"/>
    </row>
    <row r="283" spans="1:10" ht="28.8">
      <c r="A283" s="299"/>
      <c r="B283" s="300"/>
      <c r="C283" s="300"/>
      <c r="D283" s="300"/>
      <c r="E283" s="300"/>
      <c r="F283" s="300"/>
      <c r="G283" s="301"/>
      <c r="H283" s="71" t="str">
        <f>+$H$6</f>
        <v>Amount in (Rs.) as at 31/03/2022</v>
      </c>
      <c r="I283" s="63" t="str">
        <f>+$I$6</f>
        <v>Amount in (Rs.) as at 31/03/2021</v>
      </c>
      <c r="J283" s="60"/>
    </row>
    <row r="284" spans="1:10">
      <c r="A284" s="313"/>
      <c r="B284" s="314"/>
      <c r="C284" s="314"/>
      <c r="D284" s="314"/>
      <c r="E284" s="314"/>
      <c r="F284" s="314"/>
      <c r="G284" s="315"/>
      <c r="H284" s="67"/>
      <c r="I284" s="67"/>
      <c r="J284" s="60"/>
    </row>
    <row r="285" spans="1:10">
      <c r="A285" s="302" t="s">
        <v>149</v>
      </c>
      <c r="B285" s="285"/>
      <c r="C285" s="285"/>
      <c r="D285" s="285"/>
      <c r="E285" s="285"/>
      <c r="F285" s="285"/>
      <c r="G285" s="303"/>
      <c r="H285" s="68">
        <v>0</v>
      </c>
      <c r="I285" s="68">
        <v>0</v>
      </c>
      <c r="J285" s="60"/>
    </row>
    <row r="286" spans="1:10" ht="15" thickBot="1">
      <c r="A286" s="302" t="s">
        <v>307</v>
      </c>
      <c r="B286" s="285"/>
      <c r="C286" s="285"/>
      <c r="D286" s="285"/>
      <c r="E286" s="285"/>
      <c r="F286" s="285"/>
      <c r="G286" s="303"/>
      <c r="H286" s="68">
        <v>0</v>
      </c>
      <c r="I286" s="68">
        <v>0</v>
      </c>
      <c r="J286" s="60"/>
    </row>
    <row r="287" spans="1:10" ht="15" thickBot="1">
      <c r="A287" s="306" t="s">
        <v>8</v>
      </c>
      <c r="B287" s="307"/>
      <c r="C287" s="307"/>
      <c r="D287" s="307"/>
      <c r="E287" s="307"/>
      <c r="F287" s="307"/>
      <c r="G287" s="307"/>
      <c r="H287" s="72">
        <f>SUM(H284:H286)</f>
        <v>0</v>
      </c>
      <c r="I287" s="72">
        <f>SUM(I284:I286)</f>
        <v>0</v>
      </c>
      <c r="J287" s="60"/>
    </row>
    <row r="288" spans="1:10">
      <c r="A288" s="285"/>
      <c r="B288" s="285"/>
      <c r="C288" s="285"/>
      <c r="D288" s="285"/>
      <c r="E288" s="285"/>
      <c r="F288" s="285"/>
      <c r="G288" s="285"/>
      <c r="J288" s="60"/>
    </row>
    <row r="289" spans="1:10">
      <c r="A289" s="286" t="s">
        <v>150</v>
      </c>
      <c r="B289" s="286"/>
      <c r="C289" s="286"/>
      <c r="D289" s="286"/>
      <c r="E289" s="286"/>
      <c r="F289" s="286"/>
      <c r="G289" s="286"/>
      <c r="H289" s="70"/>
      <c r="I289" s="70"/>
      <c r="J289" s="60"/>
    </row>
    <row r="290" spans="1:10" ht="28.8">
      <c r="A290" s="299"/>
      <c r="B290" s="300"/>
      <c r="C290" s="300"/>
      <c r="D290" s="300"/>
      <c r="E290" s="300"/>
      <c r="F290" s="300"/>
      <c r="G290" s="301"/>
      <c r="H290" s="71" t="str">
        <f>+$H$6</f>
        <v>Amount in (Rs.) as at 31/03/2022</v>
      </c>
      <c r="I290" s="63" t="str">
        <f>+$I$6</f>
        <v>Amount in (Rs.) as at 31/03/2021</v>
      </c>
      <c r="J290" s="60"/>
    </row>
    <row r="291" spans="1:10">
      <c r="A291" s="313"/>
      <c r="B291" s="314"/>
      <c r="C291" s="314"/>
      <c r="D291" s="314"/>
      <c r="E291" s="314"/>
      <c r="F291" s="314"/>
      <c r="G291" s="315"/>
      <c r="H291" s="67"/>
      <c r="I291" s="67"/>
      <c r="J291" s="60"/>
    </row>
    <row r="292" spans="1:10">
      <c r="A292" s="302" t="s">
        <v>151</v>
      </c>
      <c r="B292" s="285"/>
      <c r="C292" s="285"/>
      <c r="D292" s="285"/>
      <c r="E292" s="285"/>
      <c r="F292" s="285"/>
      <c r="G292" s="303"/>
      <c r="H292" s="68">
        <v>0</v>
      </c>
      <c r="I292" s="68">
        <v>0</v>
      </c>
      <c r="J292" s="60"/>
    </row>
    <row r="293" spans="1:10">
      <c r="A293" s="302" t="s">
        <v>152</v>
      </c>
      <c r="B293" s="285"/>
      <c r="C293" s="285"/>
      <c r="D293" s="285"/>
      <c r="E293" s="285"/>
      <c r="F293" s="285"/>
      <c r="G293" s="303"/>
      <c r="H293" s="68">
        <v>0</v>
      </c>
      <c r="I293" s="68">
        <v>0</v>
      </c>
      <c r="J293" s="60"/>
    </row>
    <row r="294" spans="1:10">
      <c r="A294" s="302" t="s">
        <v>153</v>
      </c>
      <c r="B294" s="285"/>
      <c r="C294" s="285"/>
      <c r="D294" s="285"/>
      <c r="E294" s="285"/>
      <c r="F294" s="285"/>
      <c r="G294" s="303"/>
      <c r="H294" s="68">
        <v>0</v>
      </c>
      <c r="I294" s="68">
        <v>0</v>
      </c>
      <c r="J294" s="60"/>
    </row>
    <row r="295" spans="1:10">
      <c r="A295" s="302" t="s">
        <v>154</v>
      </c>
      <c r="B295" s="285"/>
      <c r="C295" s="285"/>
      <c r="D295" s="285"/>
      <c r="E295" s="285"/>
      <c r="F295" s="285"/>
      <c r="G295" s="303"/>
      <c r="H295" s="68">
        <v>0</v>
      </c>
      <c r="I295" s="68">
        <v>0</v>
      </c>
      <c r="J295" s="60"/>
    </row>
    <row r="296" spans="1:10">
      <c r="A296" s="302" t="s">
        <v>155</v>
      </c>
      <c r="B296" s="285"/>
      <c r="C296" s="285"/>
      <c r="D296" s="285"/>
      <c r="E296" s="285"/>
      <c r="F296" s="285"/>
      <c r="G296" s="303"/>
      <c r="H296" s="68">
        <v>0</v>
      </c>
      <c r="I296" s="68">
        <v>0</v>
      </c>
      <c r="J296" s="60"/>
    </row>
    <row r="297" spans="1:10">
      <c r="A297" s="302" t="s">
        <v>156</v>
      </c>
      <c r="B297" s="285"/>
      <c r="C297" s="285"/>
      <c r="D297" s="285"/>
      <c r="E297" s="285"/>
      <c r="F297" s="285"/>
      <c r="G297" s="303"/>
      <c r="H297" s="68">
        <v>0</v>
      </c>
      <c r="I297" s="68">
        <v>0</v>
      </c>
      <c r="J297" s="60"/>
    </row>
    <row r="298" spans="1:10" ht="15" thickBot="1">
      <c r="A298" s="302" t="s">
        <v>308</v>
      </c>
      <c r="B298" s="285"/>
      <c r="C298" s="285"/>
      <c r="D298" s="285"/>
      <c r="E298" s="285"/>
      <c r="F298" s="285"/>
      <c r="G298" s="303"/>
      <c r="H298" s="68">
        <v>0</v>
      </c>
      <c r="I298" s="68">
        <v>0</v>
      </c>
      <c r="J298" s="60"/>
    </row>
    <row r="299" spans="1:10" ht="15" thickBot="1">
      <c r="A299" s="306" t="s">
        <v>8</v>
      </c>
      <c r="B299" s="307"/>
      <c r="C299" s="307"/>
      <c r="D299" s="307"/>
      <c r="E299" s="307"/>
      <c r="F299" s="307"/>
      <c r="G299" s="307"/>
      <c r="H299" s="72">
        <f>SUM(H291:H298)</f>
        <v>0</v>
      </c>
      <c r="I299" s="72">
        <f>SUM(I291:I298)</f>
        <v>0</v>
      </c>
      <c r="J299" s="60"/>
    </row>
    <row r="300" spans="1:10">
      <c r="A300" s="285"/>
      <c r="B300" s="285"/>
      <c r="C300" s="285"/>
      <c r="D300" s="285"/>
      <c r="E300" s="285"/>
      <c r="F300" s="285"/>
      <c r="G300" s="285"/>
      <c r="H300" s="70"/>
      <c r="I300" s="70"/>
      <c r="J300" s="60"/>
    </row>
    <row r="301" spans="1:10">
      <c r="A301" s="286" t="s">
        <v>157</v>
      </c>
      <c r="B301" s="286"/>
      <c r="C301" s="286"/>
      <c r="D301" s="286"/>
      <c r="E301" s="286"/>
      <c r="F301" s="286"/>
      <c r="G301" s="286"/>
      <c r="H301" s="70"/>
      <c r="I301" s="70"/>
      <c r="J301" s="60"/>
    </row>
    <row r="302" spans="1:10" ht="28.8">
      <c r="A302" s="299"/>
      <c r="B302" s="300"/>
      <c r="C302" s="300"/>
      <c r="D302" s="300"/>
      <c r="E302" s="300"/>
      <c r="F302" s="300"/>
      <c r="G302" s="301"/>
      <c r="H302" s="71" t="str">
        <f>+$H$6</f>
        <v>Amount in (Rs.) as at 31/03/2022</v>
      </c>
      <c r="I302" s="63" t="str">
        <f>+$I$6</f>
        <v>Amount in (Rs.) as at 31/03/2021</v>
      </c>
      <c r="J302" s="60"/>
    </row>
    <row r="303" spans="1:10">
      <c r="A303" s="341" t="s">
        <v>316</v>
      </c>
      <c r="B303" s="342"/>
      <c r="C303" s="342"/>
      <c r="D303" s="342"/>
      <c r="E303" s="342"/>
      <c r="F303" s="342"/>
      <c r="G303" s="343"/>
      <c r="H303" s="67"/>
      <c r="I303" s="67"/>
      <c r="J303" s="60"/>
    </row>
    <row r="304" spans="1:10">
      <c r="A304" s="302" t="s">
        <v>158</v>
      </c>
      <c r="B304" s="285"/>
      <c r="C304" s="285"/>
      <c r="D304" s="285"/>
      <c r="E304" s="285"/>
      <c r="F304" s="285"/>
      <c r="G304" s="303"/>
      <c r="H304" s="68">
        <v>0</v>
      </c>
      <c r="I304" s="68">
        <v>0</v>
      </c>
      <c r="J304" s="60"/>
    </row>
    <row r="305" spans="1:10">
      <c r="A305" s="302" t="s">
        <v>159</v>
      </c>
      <c r="B305" s="285"/>
      <c r="C305" s="285"/>
      <c r="D305" s="285"/>
      <c r="E305" s="285"/>
      <c r="F305" s="285"/>
      <c r="G305" s="303"/>
      <c r="H305" s="68">
        <v>0</v>
      </c>
      <c r="I305" s="68">
        <v>0</v>
      </c>
      <c r="J305" s="60"/>
    </row>
    <row r="306" spans="1:10">
      <c r="A306" s="302" t="s">
        <v>160</v>
      </c>
      <c r="B306" s="285"/>
      <c r="C306" s="285"/>
      <c r="D306" s="285"/>
      <c r="E306" s="285"/>
      <c r="F306" s="285"/>
      <c r="G306" s="303"/>
      <c r="H306" s="68">
        <v>0</v>
      </c>
      <c r="I306" s="68">
        <v>0</v>
      </c>
      <c r="J306" s="60"/>
    </row>
    <row r="307" spans="1:10">
      <c r="A307" s="302" t="s">
        <v>309</v>
      </c>
      <c r="B307" s="285"/>
      <c r="C307" s="285"/>
      <c r="D307" s="285"/>
      <c r="E307" s="285"/>
      <c r="F307" s="285"/>
      <c r="G307" s="303"/>
      <c r="H307" s="68">
        <v>0</v>
      </c>
      <c r="I307" s="68">
        <v>0</v>
      </c>
      <c r="J307" s="60"/>
    </row>
    <row r="308" spans="1:10">
      <c r="A308" s="302" t="s">
        <v>161</v>
      </c>
      <c r="B308" s="285"/>
      <c r="C308" s="285"/>
      <c r="D308" s="285"/>
      <c r="E308" s="285"/>
      <c r="F308" s="285"/>
      <c r="G308" s="303"/>
      <c r="H308" s="68">
        <v>0</v>
      </c>
      <c r="I308" s="68">
        <v>0</v>
      </c>
      <c r="J308" s="60"/>
    </row>
    <row r="309" spans="1:10">
      <c r="A309" s="302" t="s">
        <v>162</v>
      </c>
      <c r="B309" s="285"/>
      <c r="C309" s="285"/>
      <c r="D309" s="285"/>
      <c r="E309" s="285"/>
      <c r="F309" s="285"/>
      <c r="G309" s="303"/>
      <c r="H309" s="68">
        <v>0</v>
      </c>
      <c r="I309" s="68">
        <v>0</v>
      </c>
      <c r="J309" s="60"/>
    </row>
    <row r="310" spans="1:10">
      <c r="A310" s="302" t="s">
        <v>310</v>
      </c>
      <c r="B310" s="285"/>
      <c r="C310" s="285"/>
      <c r="D310" s="285"/>
      <c r="E310" s="285"/>
      <c r="F310" s="285"/>
      <c r="G310" s="303"/>
      <c r="H310" s="68">
        <v>0</v>
      </c>
      <c r="I310" s="68">
        <v>0</v>
      </c>
      <c r="J310" s="60"/>
    </row>
    <row r="311" spans="1:10" ht="15" thickBot="1">
      <c r="A311" s="302"/>
      <c r="B311" s="285"/>
      <c r="C311" s="285"/>
      <c r="D311" s="285"/>
      <c r="E311" s="285"/>
      <c r="F311" s="285"/>
      <c r="G311" s="303"/>
      <c r="H311" s="68"/>
      <c r="I311" s="68"/>
      <c r="J311" s="60"/>
    </row>
    <row r="312" spans="1:10" ht="15" thickBot="1">
      <c r="A312" s="306" t="s">
        <v>8</v>
      </c>
      <c r="B312" s="307"/>
      <c r="C312" s="307"/>
      <c r="D312" s="307"/>
      <c r="E312" s="307"/>
      <c r="F312" s="307"/>
      <c r="G312" s="307"/>
      <c r="H312" s="91">
        <f>+SUM(H303:H311)</f>
        <v>0</v>
      </c>
      <c r="I312" s="91">
        <f>+SUM(I303:I311)</f>
        <v>0</v>
      </c>
      <c r="J312" s="60"/>
    </row>
    <row r="313" spans="1:10">
      <c r="A313" s="285"/>
      <c r="B313" s="285"/>
      <c r="C313" s="285"/>
      <c r="D313" s="285"/>
      <c r="E313" s="285"/>
      <c r="F313" s="285"/>
      <c r="G313" s="285"/>
      <c r="H313" s="70"/>
      <c r="I313" s="70"/>
      <c r="J313" s="60"/>
    </row>
    <row r="314" spans="1:10">
      <c r="A314" s="286" t="s">
        <v>163</v>
      </c>
      <c r="B314" s="286"/>
      <c r="C314" s="286"/>
      <c r="D314" s="286"/>
      <c r="E314" s="286"/>
      <c r="F314" s="286"/>
      <c r="G314" s="286"/>
      <c r="H314" s="70"/>
      <c r="I314" s="70"/>
      <c r="J314" s="60"/>
    </row>
    <row r="315" spans="1:10" ht="28.8">
      <c r="A315" s="299"/>
      <c r="B315" s="300"/>
      <c r="C315" s="300"/>
      <c r="D315" s="300"/>
      <c r="E315" s="300"/>
      <c r="F315" s="300"/>
      <c r="G315" s="301"/>
      <c r="H315" s="71" t="str">
        <f>+$H$6</f>
        <v>Amount in (Rs.) as at 31/03/2022</v>
      </c>
      <c r="I315" s="63" t="str">
        <f>+$I$6</f>
        <v>Amount in (Rs.) as at 31/03/2021</v>
      </c>
      <c r="J315" s="60"/>
    </row>
    <row r="316" spans="1:10">
      <c r="A316" s="313"/>
      <c r="B316" s="314"/>
      <c r="C316" s="314"/>
      <c r="D316" s="314"/>
      <c r="E316" s="314"/>
      <c r="F316" s="314"/>
      <c r="G316" s="315"/>
      <c r="H316" s="67"/>
      <c r="I316" s="67"/>
      <c r="J316" s="60"/>
    </row>
    <row r="317" spans="1:10">
      <c r="A317" s="302" t="s">
        <v>229</v>
      </c>
      <c r="B317" s="285"/>
      <c r="C317" s="285"/>
      <c r="D317" s="285"/>
      <c r="E317" s="285"/>
      <c r="F317" s="285"/>
      <c r="G317" s="303"/>
      <c r="H317" s="68">
        <v>0</v>
      </c>
      <c r="I317" s="68">
        <v>0</v>
      </c>
      <c r="J317" s="60"/>
    </row>
    <row r="318" spans="1:10" ht="15" thickBot="1">
      <c r="A318" s="302" t="s">
        <v>112</v>
      </c>
      <c r="B318" s="285"/>
      <c r="C318" s="285"/>
      <c r="D318" s="285"/>
      <c r="E318" s="285"/>
      <c r="F318" s="285"/>
      <c r="G318" s="303"/>
      <c r="H318" s="68">
        <v>0</v>
      </c>
      <c r="I318" s="68">
        <v>0</v>
      </c>
      <c r="J318" s="60"/>
    </row>
    <row r="319" spans="1:10" ht="15" thickBot="1">
      <c r="A319" s="306" t="s">
        <v>8</v>
      </c>
      <c r="B319" s="307"/>
      <c r="C319" s="307"/>
      <c r="D319" s="307"/>
      <c r="E319" s="307"/>
      <c r="F319" s="307"/>
      <c r="G319" s="307"/>
      <c r="H319" s="91">
        <f>+SUM(H315:H318)</f>
        <v>0</v>
      </c>
      <c r="I319" s="91">
        <f>+SUM(I315:I318)</f>
        <v>0</v>
      </c>
      <c r="J319" s="60"/>
    </row>
    <row r="320" spans="1:10">
      <c r="A320" s="285"/>
      <c r="B320" s="285"/>
      <c r="C320" s="285"/>
      <c r="D320" s="285"/>
      <c r="E320" s="285"/>
      <c r="F320" s="285"/>
      <c r="G320" s="285"/>
      <c r="H320" s="70"/>
      <c r="I320" s="70"/>
      <c r="J320" s="60"/>
    </row>
    <row r="321" spans="1:10">
      <c r="A321" s="286" t="s">
        <v>164</v>
      </c>
      <c r="B321" s="286"/>
      <c r="C321" s="286"/>
      <c r="D321" s="286"/>
      <c r="E321" s="286"/>
      <c r="F321" s="286"/>
      <c r="G321" s="286"/>
      <c r="H321" s="70"/>
      <c r="I321" s="70"/>
      <c r="J321" s="60"/>
    </row>
    <row r="322" spans="1:10" ht="28.8">
      <c r="A322" s="299"/>
      <c r="B322" s="300"/>
      <c r="C322" s="300"/>
      <c r="D322" s="300"/>
      <c r="E322" s="300"/>
      <c r="F322" s="300"/>
      <c r="G322" s="301"/>
      <c r="H322" s="71" t="str">
        <f>+$H$6</f>
        <v>Amount in (Rs.) as at 31/03/2022</v>
      </c>
      <c r="I322" s="63" t="str">
        <f>+$I$6</f>
        <v>Amount in (Rs.) as at 31/03/2021</v>
      </c>
      <c r="J322" s="60"/>
    </row>
    <row r="323" spans="1:10">
      <c r="A323" s="313"/>
      <c r="B323" s="314"/>
      <c r="C323" s="314"/>
      <c r="D323" s="314"/>
      <c r="E323" s="314"/>
      <c r="F323" s="314"/>
      <c r="G323" s="315"/>
      <c r="H323" s="67"/>
      <c r="I323" s="67"/>
      <c r="J323" s="60"/>
    </row>
    <row r="324" spans="1:10">
      <c r="A324" s="302" t="s">
        <v>165</v>
      </c>
      <c r="B324" s="285"/>
      <c r="C324" s="285"/>
      <c r="D324" s="285"/>
      <c r="E324" s="285"/>
      <c r="F324" s="285"/>
      <c r="G324" s="303"/>
      <c r="H324" s="68"/>
      <c r="I324" s="68"/>
      <c r="J324" s="60"/>
    </row>
    <row r="325" spans="1:10">
      <c r="A325" s="302" t="s">
        <v>311</v>
      </c>
      <c r="B325" s="285"/>
      <c r="C325" s="285"/>
      <c r="D325" s="285"/>
      <c r="E325" s="285"/>
      <c r="F325" s="285"/>
      <c r="G325" s="303"/>
      <c r="H325" s="68"/>
      <c r="I325" s="68"/>
      <c r="J325" s="60"/>
    </row>
    <row r="326" spans="1:10">
      <c r="A326" s="302" t="s">
        <v>312</v>
      </c>
      <c r="B326" s="285"/>
      <c r="C326" s="285"/>
      <c r="D326" s="285"/>
      <c r="E326" s="285"/>
      <c r="F326" s="285"/>
      <c r="G326" s="303"/>
      <c r="H326" s="68"/>
      <c r="I326" s="68"/>
      <c r="J326" s="60"/>
    </row>
    <row r="327" spans="1:10" ht="15" thickBot="1">
      <c r="A327" s="302"/>
      <c r="B327" s="285"/>
      <c r="C327" s="285"/>
      <c r="D327" s="285"/>
      <c r="E327" s="285"/>
      <c r="F327" s="285"/>
      <c r="G327" s="303"/>
      <c r="H327" s="68"/>
      <c r="I327" s="68"/>
      <c r="J327" s="60"/>
    </row>
    <row r="328" spans="1:10" ht="15" thickBot="1">
      <c r="A328" s="306" t="s">
        <v>8</v>
      </c>
      <c r="B328" s="307"/>
      <c r="C328" s="307"/>
      <c r="D328" s="307"/>
      <c r="E328" s="307"/>
      <c r="F328" s="307"/>
      <c r="G328" s="307"/>
      <c r="H328" s="72">
        <f>+SUM(H324:H327)</f>
        <v>0</v>
      </c>
      <c r="I328" s="72">
        <f>+SUM(I324:I327)</f>
        <v>0</v>
      </c>
      <c r="J328" s="60"/>
    </row>
    <row r="329" spans="1:10">
      <c r="A329" s="285"/>
      <c r="B329" s="285"/>
      <c r="C329" s="285"/>
      <c r="D329" s="285"/>
      <c r="E329" s="285"/>
      <c r="F329" s="285"/>
      <c r="G329" s="285"/>
      <c r="H329" s="70"/>
      <c r="I329" s="70"/>
      <c r="J329" s="60"/>
    </row>
    <row r="330" spans="1:10">
      <c r="A330" s="286" t="s">
        <v>166</v>
      </c>
      <c r="B330" s="286"/>
      <c r="C330" s="286"/>
      <c r="D330" s="286"/>
      <c r="E330" s="286"/>
      <c r="F330" s="286"/>
      <c r="G330" s="286"/>
      <c r="H330" s="70"/>
      <c r="I330" s="70"/>
      <c r="J330" s="60"/>
    </row>
    <row r="331" spans="1:10" ht="28.8">
      <c r="A331" s="299"/>
      <c r="B331" s="300"/>
      <c r="C331" s="300"/>
      <c r="D331" s="300"/>
      <c r="E331" s="300"/>
      <c r="F331" s="300"/>
      <c r="G331" s="301"/>
      <c r="H331" s="71" t="str">
        <f>+$H$6</f>
        <v>Amount in (Rs.) as at 31/03/2022</v>
      </c>
      <c r="I331" s="63" t="str">
        <f>+$I$6</f>
        <v>Amount in (Rs.) as at 31/03/2021</v>
      </c>
      <c r="J331" s="60"/>
    </row>
    <row r="332" spans="1:10">
      <c r="A332" s="313" t="s">
        <v>385</v>
      </c>
      <c r="B332" s="314"/>
      <c r="C332" s="314"/>
      <c r="D332" s="314"/>
      <c r="E332" s="314"/>
      <c r="F332" s="314"/>
      <c r="G332" s="315"/>
      <c r="H332" s="99"/>
      <c r="I332" s="99"/>
      <c r="J332" s="60"/>
    </row>
    <row r="333" spans="1:10">
      <c r="A333" s="344" t="s">
        <v>384</v>
      </c>
      <c r="B333" s="345"/>
      <c r="C333" s="345"/>
      <c r="D333" s="345"/>
      <c r="E333" s="345"/>
      <c r="F333" s="345"/>
      <c r="G333" s="346"/>
      <c r="H333" s="100"/>
      <c r="I333" s="100"/>
      <c r="J333" s="60"/>
    </row>
    <row r="334" spans="1:10">
      <c r="A334" s="302" t="s">
        <v>369</v>
      </c>
      <c r="B334" s="285"/>
      <c r="C334" s="285"/>
      <c r="D334" s="285"/>
      <c r="E334" s="285"/>
      <c r="F334" s="285"/>
      <c r="G334" s="303"/>
      <c r="H334" s="68"/>
      <c r="I334" s="68"/>
      <c r="J334" s="60"/>
    </row>
    <row r="335" spans="1:10">
      <c r="A335" s="302"/>
      <c r="B335" s="285"/>
      <c r="C335" s="285"/>
      <c r="D335" s="285"/>
      <c r="E335" s="285"/>
      <c r="F335" s="285"/>
      <c r="G335" s="303"/>
      <c r="H335" s="100"/>
      <c r="I335" s="100"/>
      <c r="J335" s="60"/>
    </row>
    <row r="336" spans="1:10">
      <c r="A336" s="302" t="s">
        <v>386</v>
      </c>
      <c r="B336" s="285"/>
      <c r="C336" s="285"/>
      <c r="D336" s="285"/>
      <c r="E336" s="285"/>
      <c r="F336" s="285"/>
      <c r="G336" s="303"/>
      <c r="H336" s="100"/>
      <c r="I336" s="100"/>
      <c r="J336" s="60"/>
    </row>
    <row r="337" spans="1:10">
      <c r="A337" s="344" t="s">
        <v>384</v>
      </c>
      <c r="B337" s="345"/>
      <c r="C337" s="345"/>
      <c r="D337" s="345"/>
      <c r="E337" s="345"/>
      <c r="F337" s="345"/>
      <c r="G337" s="346"/>
      <c r="H337" s="100"/>
      <c r="I337" s="100"/>
      <c r="J337" s="60"/>
    </row>
    <row r="338" spans="1:10">
      <c r="A338" s="302" t="s">
        <v>313</v>
      </c>
      <c r="B338" s="285"/>
      <c r="C338" s="285"/>
      <c r="D338" s="285"/>
      <c r="E338" s="285"/>
      <c r="F338" s="285"/>
      <c r="G338" s="303"/>
      <c r="H338" s="100"/>
      <c r="I338" s="100"/>
      <c r="J338" s="60"/>
    </row>
    <row r="339" spans="1:10" ht="15" thickBot="1">
      <c r="A339" s="302" t="s">
        <v>314</v>
      </c>
      <c r="B339" s="285"/>
      <c r="C339" s="285"/>
      <c r="D339" s="285"/>
      <c r="E339" s="285"/>
      <c r="F339" s="285"/>
      <c r="G339" s="303"/>
      <c r="H339" s="148"/>
      <c r="I339" s="148"/>
      <c r="J339" s="134"/>
    </row>
    <row r="340" spans="1:10" ht="15" thickBot="1">
      <c r="A340" s="306" t="s">
        <v>8</v>
      </c>
      <c r="B340" s="307"/>
      <c r="C340" s="307"/>
      <c r="D340" s="307"/>
      <c r="E340" s="307"/>
      <c r="F340" s="307"/>
      <c r="G340" s="307"/>
      <c r="H340" s="101">
        <f>+SUM(H334:H339)</f>
        <v>0</v>
      </c>
      <c r="I340" s="101">
        <f>+SUM(I334:I339)</f>
        <v>0</v>
      </c>
      <c r="J340" s="60"/>
    </row>
    <row r="341" spans="1:10" ht="9" customHeight="1">
      <c r="A341" s="98"/>
      <c r="B341" s="98"/>
      <c r="C341" s="98"/>
      <c r="D341" s="98"/>
      <c r="E341" s="98"/>
      <c r="F341" s="98"/>
      <c r="G341" s="98"/>
      <c r="H341" s="102"/>
      <c r="I341" s="102"/>
      <c r="J341" s="60"/>
    </row>
    <row r="342" spans="1:10">
      <c r="A342" s="286" t="s">
        <v>167</v>
      </c>
      <c r="B342" s="286"/>
      <c r="C342" s="286"/>
      <c r="D342" s="286"/>
      <c r="E342" s="286"/>
      <c r="F342" s="286"/>
      <c r="G342" s="286"/>
      <c r="H342" s="70"/>
      <c r="I342" s="70"/>
      <c r="J342" s="60"/>
    </row>
    <row r="343" spans="1:10" ht="28.8">
      <c r="A343" s="299"/>
      <c r="B343" s="300"/>
      <c r="C343" s="300"/>
      <c r="D343" s="300"/>
      <c r="E343" s="300"/>
      <c r="F343" s="300"/>
      <c r="G343" s="301"/>
      <c r="H343" s="71" t="str">
        <f>+$H$6</f>
        <v>Amount in (Rs.) as at 31/03/2022</v>
      </c>
      <c r="I343" s="63" t="str">
        <f>+$I$6</f>
        <v>Amount in (Rs.) as at 31/03/2021</v>
      </c>
      <c r="J343" s="60"/>
    </row>
    <row r="344" spans="1:10">
      <c r="A344" s="313" t="s">
        <v>224</v>
      </c>
      <c r="B344" s="314"/>
      <c r="C344" s="314"/>
      <c r="D344" s="314"/>
      <c r="E344" s="314"/>
      <c r="F344" s="314"/>
      <c r="G344" s="315"/>
      <c r="H344" s="99"/>
      <c r="I344" s="99"/>
      <c r="J344" s="60"/>
    </row>
    <row r="345" spans="1:10" ht="9" customHeight="1" thickBot="1">
      <c r="A345" s="302"/>
      <c r="B345" s="285"/>
      <c r="C345" s="285"/>
      <c r="D345" s="285"/>
      <c r="E345" s="285"/>
      <c r="F345" s="285"/>
      <c r="G345" s="303"/>
      <c r="H345" s="68"/>
      <c r="I345" s="68"/>
      <c r="J345" s="60"/>
    </row>
    <row r="346" spans="1:10" ht="15" thickBot="1">
      <c r="A346" s="306" t="s">
        <v>8</v>
      </c>
      <c r="B346" s="307"/>
      <c r="C346" s="307"/>
      <c r="D346" s="307"/>
      <c r="E346" s="307"/>
      <c r="F346" s="307"/>
      <c r="G346" s="307"/>
      <c r="H346" s="72">
        <f>+SUM(H343:H345)</f>
        <v>0</v>
      </c>
      <c r="I346" s="72">
        <f>+SUM(I343:I345)</f>
        <v>0</v>
      </c>
      <c r="J346" s="60"/>
    </row>
    <row r="347" spans="1:10">
      <c r="H347" s="103"/>
      <c r="I347" s="103"/>
      <c r="J347" s="60"/>
    </row>
    <row r="348" spans="1:10">
      <c r="A348" s="286" t="s">
        <v>168</v>
      </c>
      <c r="B348" s="286"/>
      <c r="C348" s="286"/>
      <c r="D348" s="286"/>
      <c r="E348" s="286"/>
      <c r="F348" s="286"/>
      <c r="G348" s="286"/>
      <c r="H348" s="70"/>
      <c r="I348" s="70"/>
      <c r="J348" s="60"/>
    </row>
    <row r="349" spans="1:10" ht="28.8">
      <c r="A349" s="299"/>
      <c r="B349" s="300"/>
      <c r="C349" s="300"/>
      <c r="D349" s="300"/>
      <c r="E349" s="300"/>
      <c r="F349" s="300"/>
      <c r="G349" s="301"/>
      <c r="H349" s="71" t="str">
        <f>+$H$6</f>
        <v>Amount in (Rs.) as at 31/03/2022</v>
      </c>
      <c r="I349" s="63" t="str">
        <f>+$I$6</f>
        <v>Amount in (Rs.) as at 31/03/2021</v>
      </c>
      <c r="J349" s="60"/>
    </row>
    <row r="350" spans="1:10">
      <c r="A350" s="313"/>
      <c r="B350" s="314"/>
      <c r="C350" s="314"/>
      <c r="D350" s="314"/>
      <c r="E350" s="314"/>
      <c r="F350" s="314"/>
      <c r="G350" s="315"/>
      <c r="H350" s="67"/>
      <c r="I350" s="67"/>
      <c r="J350" s="60"/>
    </row>
    <row r="351" spans="1:10">
      <c r="A351" s="302" t="s">
        <v>216</v>
      </c>
      <c r="B351" s="285"/>
      <c r="C351" s="285"/>
      <c r="D351" s="285"/>
      <c r="E351" s="285"/>
      <c r="F351" s="285"/>
      <c r="G351" s="303"/>
      <c r="H351" s="68"/>
      <c r="I351" s="68"/>
      <c r="J351" s="60"/>
    </row>
    <row r="352" spans="1:10">
      <c r="A352" s="302" t="s">
        <v>169</v>
      </c>
      <c r="B352" s="285"/>
      <c r="C352" s="285"/>
      <c r="D352" s="285"/>
      <c r="E352" s="285"/>
      <c r="F352" s="285"/>
      <c r="G352" s="303"/>
      <c r="H352" s="68"/>
      <c r="I352" s="68"/>
      <c r="J352" s="60"/>
    </row>
    <row r="353" spans="1:10" ht="15" thickBot="1">
      <c r="A353" s="302" t="s">
        <v>170</v>
      </c>
      <c r="B353" s="285"/>
      <c r="C353" s="285"/>
      <c r="D353" s="285"/>
      <c r="E353" s="285"/>
      <c r="F353" s="285"/>
      <c r="G353" s="303"/>
      <c r="H353" s="68">
        <v>0</v>
      </c>
      <c r="I353" s="68">
        <v>0</v>
      </c>
      <c r="J353" s="60"/>
    </row>
    <row r="354" spans="1:10" ht="15" thickBot="1">
      <c r="A354" s="306" t="s">
        <v>8</v>
      </c>
      <c r="B354" s="307"/>
      <c r="C354" s="307"/>
      <c r="D354" s="307"/>
      <c r="E354" s="307"/>
      <c r="F354" s="307"/>
      <c r="G354" s="307"/>
      <c r="H354" s="91">
        <f>+SUM(H350:H353)</f>
        <v>0</v>
      </c>
      <c r="I354" s="91">
        <f>+SUM(I350:I353)</f>
        <v>0</v>
      </c>
      <c r="J354" s="60"/>
    </row>
    <row r="355" spans="1:10">
      <c r="A355" s="285"/>
      <c r="B355" s="285"/>
      <c r="C355" s="285"/>
      <c r="D355" s="285"/>
      <c r="E355" s="285"/>
      <c r="F355" s="285"/>
      <c r="G355" s="285"/>
      <c r="H355" s="87"/>
      <c r="I355" s="87"/>
      <c r="J355" s="60"/>
    </row>
    <row r="356" spans="1:10">
      <c r="A356" s="286" t="s">
        <v>171</v>
      </c>
      <c r="B356" s="286"/>
      <c r="C356" s="286"/>
      <c r="D356" s="286"/>
      <c r="E356" s="286"/>
      <c r="F356" s="286"/>
      <c r="G356" s="286"/>
      <c r="H356" s="70"/>
      <c r="I356" s="70"/>
      <c r="J356" s="60"/>
    </row>
    <row r="357" spans="1:10" ht="28.8">
      <c r="A357" s="299"/>
      <c r="B357" s="300"/>
      <c r="C357" s="300"/>
      <c r="D357" s="300"/>
      <c r="E357" s="300"/>
      <c r="F357" s="300"/>
      <c r="G357" s="301"/>
      <c r="H357" s="71" t="str">
        <f>+$H$6</f>
        <v>Amount in (Rs.) as at 31/03/2022</v>
      </c>
      <c r="I357" s="63" t="str">
        <f>+$I$6</f>
        <v>Amount in (Rs.) as at 31/03/2021</v>
      </c>
      <c r="J357" s="60"/>
    </row>
    <row r="358" spans="1:10">
      <c r="A358" s="313"/>
      <c r="B358" s="314"/>
      <c r="C358" s="314"/>
      <c r="D358" s="314"/>
      <c r="E358" s="314"/>
      <c r="F358" s="314"/>
      <c r="G358" s="315"/>
      <c r="H358" s="67"/>
      <c r="I358" s="67"/>
      <c r="J358" s="60"/>
    </row>
    <row r="359" spans="1:10">
      <c r="A359" s="302" t="s">
        <v>254</v>
      </c>
      <c r="B359" s="285"/>
      <c r="C359" s="285"/>
      <c r="D359" s="285"/>
      <c r="E359" s="285"/>
      <c r="F359" s="285"/>
      <c r="G359" s="303"/>
      <c r="H359" s="68">
        <v>0</v>
      </c>
      <c r="I359" s="68">
        <v>0</v>
      </c>
      <c r="J359" s="60"/>
    </row>
    <row r="360" spans="1:10">
      <c r="A360" s="302" t="s">
        <v>172</v>
      </c>
      <c r="B360" s="285"/>
      <c r="C360" s="285"/>
      <c r="D360" s="285"/>
      <c r="E360" s="285"/>
      <c r="F360" s="285"/>
      <c r="G360" s="303"/>
      <c r="H360" s="68">
        <v>0</v>
      </c>
      <c r="I360" s="68">
        <v>0</v>
      </c>
      <c r="J360" s="60"/>
    </row>
    <row r="361" spans="1:10">
      <c r="A361" s="302" t="s">
        <v>173</v>
      </c>
      <c r="B361" s="285"/>
      <c r="C361" s="285"/>
      <c r="D361" s="285"/>
      <c r="E361" s="285"/>
      <c r="F361" s="285"/>
      <c r="G361" s="303"/>
      <c r="H361" s="68">
        <v>0</v>
      </c>
      <c r="I361" s="68">
        <v>0</v>
      </c>
      <c r="J361" s="60"/>
    </row>
    <row r="362" spans="1:10" s="120" customFormat="1" ht="17.25" customHeight="1" thickBot="1">
      <c r="A362" s="347" t="s">
        <v>255</v>
      </c>
      <c r="B362" s="348"/>
      <c r="C362" s="348"/>
      <c r="D362" s="348"/>
      <c r="E362" s="348"/>
      <c r="F362" s="348"/>
      <c r="G362" s="349"/>
      <c r="H362" s="104">
        <v>0</v>
      </c>
      <c r="I362" s="104">
        <v>0</v>
      </c>
    </row>
    <row r="363" spans="1:10" ht="15" thickBot="1">
      <c r="A363" s="306" t="s">
        <v>8</v>
      </c>
      <c r="B363" s="307"/>
      <c r="C363" s="307"/>
      <c r="D363" s="307"/>
      <c r="E363" s="307"/>
      <c r="F363" s="307"/>
      <c r="G363" s="307"/>
      <c r="H363" s="72">
        <f>+SUM(H357:H362)</f>
        <v>0</v>
      </c>
      <c r="I363" s="72">
        <f>+SUM(I357:I362)</f>
        <v>0</v>
      </c>
      <c r="J363" s="60"/>
    </row>
    <row r="364" spans="1:10">
      <c r="A364" s="285"/>
      <c r="B364" s="285"/>
      <c r="C364" s="285"/>
      <c r="D364" s="285"/>
      <c r="E364" s="285"/>
      <c r="F364" s="285"/>
      <c r="G364" s="285"/>
      <c r="H364" s="70"/>
      <c r="I364" s="70"/>
      <c r="J364" s="60"/>
    </row>
    <row r="365" spans="1:10">
      <c r="A365" s="286" t="s">
        <v>174</v>
      </c>
      <c r="B365" s="286"/>
      <c r="C365" s="286"/>
      <c r="D365" s="286"/>
      <c r="E365" s="286"/>
      <c r="F365" s="286"/>
      <c r="G365" s="286"/>
      <c r="H365" s="70"/>
      <c r="I365" s="70"/>
      <c r="J365" s="60"/>
    </row>
    <row r="366" spans="1:10" ht="28.8">
      <c r="A366" s="299"/>
      <c r="B366" s="300"/>
      <c r="C366" s="300"/>
      <c r="D366" s="300"/>
      <c r="E366" s="300"/>
      <c r="F366" s="300"/>
      <c r="G366" s="301"/>
      <c r="H366" s="71" t="str">
        <f>+$H$6</f>
        <v>Amount in (Rs.) as at 31/03/2022</v>
      </c>
      <c r="I366" s="63" t="str">
        <f>+$I$6</f>
        <v>Amount in (Rs.) as at 31/03/2021</v>
      </c>
      <c r="J366" s="60"/>
    </row>
    <row r="367" spans="1:10">
      <c r="A367" s="313"/>
      <c r="B367" s="314"/>
      <c r="C367" s="314"/>
      <c r="D367" s="314"/>
      <c r="E367" s="314"/>
      <c r="F367" s="314"/>
      <c r="G367" s="315"/>
      <c r="H367" s="67"/>
      <c r="I367" s="67"/>
      <c r="J367" s="60"/>
    </row>
    <row r="368" spans="1:10">
      <c r="A368" s="302" t="s">
        <v>175</v>
      </c>
      <c r="B368" s="285"/>
      <c r="C368" s="285"/>
      <c r="D368" s="285"/>
      <c r="E368" s="285"/>
      <c r="F368" s="285"/>
      <c r="G368" s="303"/>
      <c r="H368" s="68">
        <v>0</v>
      </c>
      <c r="I368" s="68">
        <v>0</v>
      </c>
      <c r="J368" s="60"/>
    </row>
    <row r="369" spans="1:10">
      <c r="A369" s="302" t="s">
        <v>176</v>
      </c>
      <c r="B369" s="285"/>
      <c r="C369" s="285"/>
      <c r="D369" s="285"/>
      <c r="E369" s="285"/>
      <c r="F369" s="285"/>
      <c r="G369" s="303"/>
      <c r="H369" s="68">
        <v>0</v>
      </c>
      <c r="I369" s="68">
        <v>0</v>
      </c>
      <c r="J369" s="60"/>
    </row>
    <row r="370" spans="1:10">
      <c r="A370" s="302" t="s">
        <v>248</v>
      </c>
      <c r="B370" s="285"/>
      <c r="C370" s="285"/>
      <c r="D370" s="285"/>
      <c r="E370" s="285"/>
      <c r="F370" s="285"/>
      <c r="G370" s="303"/>
      <c r="H370" s="79">
        <v>0</v>
      </c>
      <c r="I370" s="79">
        <v>0</v>
      </c>
      <c r="J370" s="60"/>
    </row>
    <row r="371" spans="1:10">
      <c r="A371" s="302" t="s">
        <v>75</v>
      </c>
      <c r="B371" s="285"/>
      <c r="C371" s="285"/>
      <c r="D371" s="285"/>
      <c r="E371" s="285"/>
      <c r="F371" s="285"/>
      <c r="G371" s="303"/>
      <c r="H371" s="68">
        <f>+SUM(H367:H370)</f>
        <v>0</v>
      </c>
      <c r="I371" s="68">
        <f>+SUM(I367:I370)</f>
        <v>0</v>
      </c>
      <c r="J371" s="60"/>
    </row>
    <row r="372" spans="1:10" ht="15" thickBot="1">
      <c r="A372" s="302" t="s">
        <v>177</v>
      </c>
      <c r="B372" s="285"/>
      <c r="C372" s="285"/>
      <c r="D372" s="285"/>
      <c r="E372" s="285"/>
      <c r="F372" s="285"/>
      <c r="G372" s="303"/>
      <c r="H372" s="68">
        <v>0</v>
      </c>
      <c r="I372" s="68">
        <v>0</v>
      </c>
      <c r="J372" s="60"/>
    </row>
    <row r="373" spans="1:10" ht="15" thickBot="1">
      <c r="A373" s="306" t="s">
        <v>8</v>
      </c>
      <c r="B373" s="307"/>
      <c r="C373" s="307"/>
      <c r="D373" s="307"/>
      <c r="E373" s="307"/>
      <c r="F373" s="307"/>
      <c r="G373" s="307"/>
      <c r="H373" s="91">
        <f>+H372+H371</f>
        <v>0</v>
      </c>
      <c r="I373" s="91">
        <f>+I372+I371</f>
        <v>0</v>
      </c>
      <c r="J373" s="60"/>
    </row>
    <row r="374" spans="1:10">
      <c r="A374" s="285"/>
      <c r="B374" s="285"/>
      <c r="C374" s="285"/>
      <c r="D374" s="285"/>
      <c r="E374" s="285"/>
      <c r="F374" s="285"/>
      <c r="G374" s="285"/>
      <c r="H374" s="70"/>
      <c r="I374" s="70"/>
      <c r="J374" s="60"/>
    </row>
    <row r="375" spans="1:10">
      <c r="A375" s="286" t="s">
        <v>178</v>
      </c>
      <c r="B375" s="286"/>
      <c r="C375" s="286"/>
      <c r="D375" s="286"/>
      <c r="E375" s="286"/>
      <c r="F375" s="286"/>
      <c r="G375" s="286"/>
      <c r="H375" s="70"/>
      <c r="I375" s="70"/>
      <c r="J375" s="60"/>
    </row>
    <row r="376" spans="1:10" ht="28.8">
      <c r="A376" s="299"/>
      <c r="B376" s="300"/>
      <c r="C376" s="300"/>
      <c r="D376" s="300"/>
      <c r="E376" s="300"/>
      <c r="F376" s="300"/>
      <c r="G376" s="301"/>
      <c r="H376" s="71" t="str">
        <f>+$H$6</f>
        <v>Amount in (Rs.) as at 31/03/2022</v>
      </c>
      <c r="I376" s="63" t="str">
        <f>+$I$6</f>
        <v>Amount in (Rs.) as at 31/03/2021</v>
      </c>
      <c r="J376" s="60"/>
    </row>
    <row r="377" spans="1:10">
      <c r="A377" s="313" t="s">
        <v>315</v>
      </c>
      <c r="B377" s="314"/>
      <c r="C377" s="314"/>
      <c r="D377" s="314"/>
      <c r="E377" s="314"/>
      <c r="F377" s="314"/>
      <c r="G377" s="315"/>
      <c r="H377" s="67">
        <v>0</v>
      </c>
      <c r="I377" s="67">
        <v>2000</v>
      </c>
      <c r="J377" s="60"/>
    </row>
    <row r="378" spans="1:10" ht="15" thickBot="1">
      <c r="A378" s="302"/>
      <c r="B378" s="285"/>
      <c r="C378" s="285"/>
      <c r="D378" s="285"/>
      <c r="E378" s="285"/>
      <c r="F378" s="285"/>
      <c r="G378" s="303"/>
      <c r="H378" s="68"/>
      <c r="I378" s="68"/>
      <c r="J378" s="60"/>
    </row>
    <row r="379" spans="1:10" ht="15" thickBot="1">
      <c r="A379" s="306" t="s">
        <v>8</v>
      </c>
      <c r="B379" s="307"/>
      <c r="C379" s="307"/>
      <c r="D379" s="307"/>
      <c r="E379" s="307"/>
      <c r="F379" s="307"/>
      <c r="G379" s="307"/>
      <c r="H379" s="72">
        <f>+SUM(H375:H378)</f>
        <v>0</v>
      </c>
      <c r="I379" s="72">
        <f>+SUM(I375:I378)</f>
        <v>2000</v>
      </c>
      <c r="J379" s="60"/>
    </row>
    <row r="380" spans="1:10">
      <c r="A380" s="285"/>
      <c r="B380" s="285"/>
      <c r="C380" s="285"/>
      <c r="D380" s="285"/>
      <c r="E380" s="285"/>
      <c r="F380" s="285"/>
      <c r="G380" s="285"/>
      <c r="H380" s="103"/>
      <c r="I380" s="103"/>
      <c r="J380" s="60"/>
    </row>
    <row r="381" spans="1:10">
      <c r="A381" s="312" t="s">
        <v>317</v>
      </c>
      <c r="B381" s="312"/>
      <c r="C381" s="312"/>
      <c r="D381" s="312"/>
      <c r="E381" s="312"/>
      <c r="F381" s="312"/>
      <c r="G381" s="312"/>
      <c r="H381" s="312"/>
      <c r="I381" s="312"/>
      <c r="J381" s="60"/>
    </row>
    <row r="382" spans="1:10" ht="28.8">
      <c r="A382" s="299"/>
      <c r="B382" s="300"/>
      <c r="C382" s="300"/>
      <c r="D382" s="300"/>
      <c r="E382" s="300"/>
      <c r="F382" s="300"/>
      <c r="G382" s="301"/>
      <c r="H382" s="71" t="str">
        <f>+$H$6</f>
        <v>Amount in (Rs.) as at 31/03/2022</v>
      </c>
      <c r="I382" s="63" t="str">
        <f>+$I$6</f>
        <v>Amount in (Rs.) as at 31/03/2021</v>
      </c>
      <c r="J382" s="60"/>
    </row>
    <row r="383" spans="1:10">
      <c r="A383" s="313"/>
      <c r="B383" s="314"/>
      <c r="C383" s="314"/>
      <c r="D383" s="314"/>
      <c r="E383" s="314"/>
      <c r="F383" s="314"/>
      <c r="G383" s="315"/>
      <c r="H383" s="67"/>
      <c r="I383" s="67"/>
      <c r="J383" s="60"/>
    </row>
    <row r="384" spans="1:10">
      <c r="A384" s="302" t="s">
        <v>387</v>
      </c>
      <c r="B384" s="285"/>
      <c r="C384" s="285"/>
      <c r="D384" s="285"/>
      <c r="E384" s="285"/>
      <c r="F384" s="285"/>
      <c r="G384" s="303"/>
      <c r="H384" s="68"/>
      <c r="I384" s="68"/>
      <c r="J384" s="60"/>
    </row>
    <row r="385" spans="1:10">
      <c r="A385" s="302" t="s">
        <v>388</v>
      </c>
      <c r="B385" s="285"/>
      <c r="C385" s="285"/>
      <c r="D385" s="285"/>
      <c r="E385" s="285"/>
      <c r="F385" s="285"/>
      <c r="G385" s="303"/>
      <c r="H385" s="68"/>
      <c r="I385" s="68"/>
      <c r="J385" s="60"/>
    </row>
    <row r="386" spans="1:10">
      <c r="A386" s="302" t="s">
        <v>179</v>
      </c>
      <c r="B386" s="285"/>
      <c r="C386" s="285"/>
      <c r="D386" s="285"/>
      <c r="E386" s="285"/>
      <c r="F386" s="285"/>
      <c r="G386" s="303"/>
      <c r="H386" s="68"/>
      <c r="I386" s="68"/>
      <c r="J386" s="60"/>
    </row>
    <row r="387" spans="1:10">
      <c r="A387" s="302" t="s">
        <v>180</v>
      </c>
      <c r="B387" s="285"/>
      <c r="C387" s="285"/>
      <c r="D387" s="285"/>
      <c r="E387" s="285"/>
      <c r="F387" s="285"/>
      <c r="G387" s="303"/>
      <c r="H387" s="68"/>
      <c r="I387" s="68"/>
      <c r="J387" s="60"/>
    </row>
    <row r="388" spans="1:10">
      <c r="A388" s="302" t="s">
        <v>181</v>
      </c>
      <c r="B388" s="285"/>
      <c r="C388" s="285"/>
      <c r="D388" s="285"/>
      <c r="E388" s="285"/>
      <c r="F388" s="285"/>
      <c r="G388" s="303"/>
      <c r="H388" s="68"/>
      <c r="I388" s="68"/>
      <c r="J388" s="60"/>
    </row>
    <row r="389" spans="1:10">
      <c r="A389" s="302" t="s">
        <v>182</v>
      </c>
      <c r="B389" s="285"/>
      <c r="C389" s="285"/>
      <c r="D389" s="285"/>
      <c r="E389" s="285"/>
      <c r="F389" s="285"/>
      <c r="G389" s="303"/>
      <c r="H389" s="68"/>
      <c r="I389" s="68"/>
      <c r="J389" s="60"/>
    </row>
    <row r="390" spans="1:10" ht="15" thickBot="1">
      <c r="A390" s="302"/>
      <c r="B390" s="285"/>
      <c r="C390" s="285"/>
      <c r="D390" s="285"/>
      <c r="E390" s="285"/>
      <c r="F390" s="285"/>
      <c r="G390" s="303"/>
      <c r="H390" s="68"/>
      <c r="I390" s="68"/>
      <c r="J390" s="60"/>
    </row>
    <row r="391" spans="1:10" ht="15" thickBot="1">
      <c r="A391" s="306" t="s">
        <v>8</v>
      </c>
      <c r="B391" s="307"/>
      <c r="C391" s="307"/>
      <c r="D391" s="307"/>
      <c r="E391" s="307"/>
      <c r="F391" s="307"/>
      <c r="G391" s="307"/>
      <c r="H391" s="72">
        <f>SUM(H383:H390)</f>
        <v>0</v>
      </c>
      <c r="I391" s="72">
        <f>SUM(I383:I390)</f>
        <v>0</v>
      </c>
      <c r="J391" s="60"/>
    </row>
    <row r="392" spans="1:10">
      <c r="A392" s="285"/>
      <c r="B392" s="285"/>
      <c r="C392" s="285"/>
      <c r="D392" s="285"/>
      <c r="E392" s="285"/>
      <c r="F392" s="285"/>
      <c r="G392" s="285"/>
      <c r="H392" s="70"/>
      <c r="I392" s="70"/>
      <c r="J392" s="60"/>
    </row>
    <row r="393" spans="1:10">
      <c r="A393" s="312" t="s">
        <v>318</v>
      </c>
      <c r="B393" s="312"/>
      <c r="C393" s="312"/>
      <c r="D393" s="312"/>
      <c r="E393" s="312"/>
      <c r="F393" s="312"/>
      <c r="G393" s="312"/>
      <c r="H393" s="312"/>
      <c r="I393" s="312"/>
      <c r="J393" s="60"/>
    </row>
    <row r="394" spans="1:10" ht="28.8">
      <c r="A394" s="299"/>
      <c r="B394" s="300"/>
      <c r="C394" s="300"/>
      <c r="D394" s="300"/>
      <c r="E394" s="300"/>
      <c r="F394" s="300"/>
      <c r="G394" s="301"/>
      <c r="H394" s="71" t="str">
        <f>+$H$6</f>
        <v>Amount in (Rs.) as at 31/03/2022</v>
      </c>
      <c r="I394" s="63" t="str">
        <f>+$I$6</f>
        <v>Amount in (Rs.) as at 31/03/2021</v>
      </c>
      <c r="J394" s="60"/>
    </row>
    <row r="395" spans="1:10">
      <c r="A395" s="362" t="s">
        <v>183</v>
      </c>
      <c r="B395" s="363"/>
      <c r="C395" s="363"/>
      <c r="D395" s="363"/>
      <c r="E395" s="363"/>
      <c r="F395" s="363"/>
      <c r="G395" s="364"/>
      <c r="H395" s="67">
        <v>0</v>
      </c>
      <c r="I395" s="67">
        <v>0</v>
      </c>
      <c r="J395" s="60"/>
    </row>
    <row r="396" spans="1:10">
      <c r="A396" s="302" t="s">
        <v>184</v>
      </c>
      <c r="B396" s="285"/>
      <c r="C396" s="285"/>
      <c r="D396" s="285"/>
      <c r="E396" s="285"/>
      <c r="F396" s="285"/>
      <c r="G396" s="303"/>
      <c r="H396" s="68">
        <v>0</v>
      </c>
      <c r="I396" s="68">
        <v>0</v>
      </c>
      <c r="J396" s="60"/>
    </row>
    <row r="397" spans="1:10" ht="15" thickBot="1">
      <c r="A397" s="302" t="s">
        <v>185</v>
      </c>
      <c r="B397" s="285"/>
      <c r="C397" s="285"/>
      <c r="D397" s="285"/>
      <c r="E397" s="285"/>
      <c r="F397" s="285"/>
      <c r="G397" s="303"/>
      <c r="H397" s="104">
        <v>0</v>
      </c>
      <c r="I397" s="68">
        <v>0</v>
      </c>
      <c r="J397" s="60"/>
    </row>
    <row r="398" spans="1:10" ht="15" thickBot="1">
      <c r="A398" s="306" t="s">
        <v>8</v>
      </c>
      <c r="B398" s="307"/>
      <c r="C398" s="307"/>
      <c r="D398" s="307"/>
      <c r="E398" s="307"/>
      <c r="F398" s="307"/>
      <c r="G398" s="307"/>
      <c r="H398" s="72">
        <f>SUM(H395:H397)</f>
        <v>0</v>
      </c>
      <c r="I398" s="72">
        <f>SUM(I395:I397)</f>
        <v>0</v>
      </c>
      <c r="J398" s="60"/>
    </row>
    <row r="399" spans="1:10">
      <c r="A399" s="285"/>
      <c r="B399" s="285"/>
      <c r="C399" s="285"/>
      <c r="D399" s="285"/>
      <c r="E399" s="285"/>
      <c r="F399" s="285"/>
      <c r="G399" s="285"/>
      <c r="H399" s="70"/>
      <c r="I399" s="70"/>
      <c r="J399" s="60"/>
    </row>
    <row r="400" spans="1:10">
      <c r="A400" s="312" t="s">
        <v>319</v>
      </c>
      <c r="B400" s="312"/>
      <c r="C400" s="312"/>
      <c r="D400" s="312"/>
      <c r="E400" s="312"/>
      <c r="F400" s="312"/>
      <c r="G400" s="312"/>
      <c r="H400" s="312"/>
      <c r="I400" s="312"/>
      <c r="J400" s="60"/>
    </row>
    <row r="401" spans="1:10" ht="28.8">
      <c r="A401" s="299"/>
      <c r="B401" s="300"/>
      <c r="C401" s="300"/>
      <c r="D401" s="300"/>
      <c r="E401" s="300"/>
      <c r="F401" s="300"/>
      <c r="G401" s="301"/>
      <c r="H401" s="71" t="str">
        <f>+$H$6</f>
        <v>Amount in (Rs.) as at 31/03/2022</v>
      </c>
      <c r="I401" s="63" t="str">
        <f>+$I$6</f>
        <v>Amount in (Rs.) as at 31/03/2021</v>
      </c>
      <c r="J401" s="60"/>
    </row>
    <row r="402" spans="1:10">
      <c r="A402" s="302" t="s">
        <v>217</v>
      </c>
      <c r="B402" s="285"/>
      <c r="C402" s="285"/>
      <c r="D402" s="285"/>
      <c r="E402" s="285"/>
      <c r="F402" s="285"/>
      <c r="G402" s="303"/>
      <c r="H402" s="68"/>
      <c r="I402" s="68"/>
      <c r="J402" s="60"/>
    </row>
    <row r="403" spans="1:10">
      <c r="A403" s="359" t="s">
        <v>186</v>
      </c>
      <c r="B403" s="360"/>
      <c r="C403" s="360"/>
      <c r="D403" s="360"/>
      <c r="E403" s="360"/>
      <c r="F403" s="360"/>
      <c r="G403" s="361"/>
      <c r="H403" s="68"/>
      <c r="I403" s="68"/>
      <c r="J403" s="60"/>
    </row>
    <row r="404" spans="1:10">
      <c r="A404" s="302" t="s">
        <v>321</v>
      </c>
      <c r="B404" s="285"/>
      <c r="C404" s="285"/>
      <c r="D404" s="285"/>
      <c r="E404" s="285"/>
      <c r="F404" s="285"/>
      <c r="G404" s="303"/>
      <c r="H404" s="68"/>
      <c r="I404" s="68"/>
      <c r="J404" s="60"/>
    </row>
    <row r="405" spans="1:10">
      <c r="A405" s="302" t="s">
        <v>320</v>
      </c>
      <c r="B405" s="285"/>
      <c r="C405" s="285"/>
      <c r="D405" s="285"/>
      <c r="E405" s="285"/>
      <c r="F405" s="285"/>
      <c r="G405" s="303"/>
      <c r="H405" s="104"/>
      <c r="I405" s="104"/>
      <c r="J405" s="60"/>
    </row>
    <row r="406" spans="1:10">
      <c r="A406" s="302" t="s">
        <v>239</v>
      </c>
      <c r="B406" s="285"/>
      <c r="C406" s="285"/>
      <c r="D406" s="285"/>
      <c r="E406" s="285"/>
      <c r="F406" s="285"/>
      <c r="G406" s="303"/>
      <c r="H406" s="68"/>
      <c r="I406" s="68"/>
      <c r="J406" s="60"/>
    </row>
    <row r="407" spans="1:10">
      <c r="A407" s="302" t="s">
        <v>221</v>
      </c>
      <c r="B407" s="285"/>
      <c r="C407" s="285"/>
      <c r="D407" s="285"/>
      <c r="E407" s="285"/>
      <c r="F407" s="285"/>
      <c r="G407" s="303"/>
      <c r="H407" s="68"/>
      <c r="I407" s="68"/>
      <c r="J407" s="60"/>
    </row>
    <row r="408" spans="1:10">
      <c r="A408" s="302" t="s">
        <v>220</v>
      </c>
      <c r="B408" s="285"/>
      <c r="C408" s="285"/>
      <c r="D408" s="285"/>
      <c r="E408" s="285"/>
      <c r="F408" s="285"/>
      <c r="G408" s="303"/>
      <c r="H408" s="68"/>
      <c r="I408" s="68"/>
      <c r="J408" s="60"/>
    </row>
    <row r="409" spans="1:10">
      <c r="A409" s="302" t="s">
        <v>219</v>
      </c>
      <c r="B409" s="285"/>
      <c r="C409" s="285"/>
      <c r="D409" s="285"/>
      <c r="E409" s="285"/>
      <c r="F409" s="285"/>
      <c r="G409" s="303"/>
      <c r="H409" s="130"/>
      <c r="I409" s="130"/>
      <c r="J409" s="60"/>
    </row>
    <row r="410" spans="1:10">
      <c r="A410" s="302" t="s">
        <v>322</v>
      </c>
      <c r="B410" s="285"/>
      <c r="C410" s="285"/>
      <c r="D410" s="285"/>
      <c r="E410" s="285"/>
      <c r="F410" s="285"/>
      <c r="G410" s="303"/>
      <c r="H410" s="68"/>
      <c r="I410" s="68"/>
      <c r="J410" s="60"/>
    </row>
    <row r="411" spans="1:10">
      <c r="A411" s="302" t="s">
        <v>188</v>
      </c>
      <c r="B411" s="285"/>
      <c r="C411" s="285"/>
      <c r="D411" s="285"/>
      <c r="E411" s="285"/>
      <c r="F411" s="285"/>
      <c r="G411" s="303"/>
      <c r="H411" s="68"/>
      <c r="I411" s="68"/>
      <c r="J411" s="60"/>
    </row>
    <row r="412" spans="1:10">
      <c r="A412" s="302" t="s">
        <v>218</v>
      </c>
      <c r="B412" s="285"/>
      <c r="C412" s="285"/>
      <c r="D412" s="285"/>
      <c r="E412" s="285"/>
      <c r="F412" s="285"/>
      <c r="G412" s="303"/>
      <c r="H412" s="68"/>
      <c r="I412" s="68"/>
      <c r="J412" s="60"/>
    </row>
    <row r="413" spans="1:10" ht="15" thickBot="1">
      <c r="A413" s="302" t="s">
        <v>256</v>
      </c>
      <c r="B413" s="285"/>
      <c r="C413" s="285"/>
      <c r="D413" s="285"/>
      <c r="E413" s="285"/>
      <c r="F413" s="285"/>
      <c r="G413" s="303"/>
      <c r="H413" s="68"/>
      <c r="I413" s="68"/>
      <c r="J413" s="60"/>
    </row>
    <row r="414" spans="1:10" ht="15" thickBot="1">
      <c r="A414" s="306" t="s">
        <v>8</v>
      </c>
      <c r="B414" s="307"/>
      <c r="C414" s="307"/>
      <c r="D414" s="307"/>
      <c r="E414" s="307"/>
      <c r="F414" s="307"/>
      <c r="G414" s="307"/>
      <c r="H414" s="72">
        <f>SUM(H402:H413)</f>
        <v>0</v>
      </c>
      <c r="I414" s="72">
        <f>SUM(I402:I413)</f>
        <v>0</v>
      </c>
      <c r="J414" s="60"/>
    </row>
    <row r="415" spans="1:10">
      <c r="A415" s="286"/>
      <c r="B415" s="286"/>
      <c r="C415" s="286"/>
      <c r="D415" s="286"/>
      <c r="E415" s="286"/>
      <c r="F415" s="286"/>
      <c r="G415" s="286"/>
      <c r="H415" s="286"/>
      <c r="I415" s="286"/>
      <c r="J415" s="60"/>
    </row>
    <row r="416" spans="1:10">
      <c r="A416" s="286" t="s">
        <v>332</v>
      </c>
      <c r="B416" s="286"/>
      <c r="C416" s="286"/>
      <c r="D416" s="286"/>
      <c r="E416" s="286"/>
      <c r="F416" s="286"/>
      <c r="G416" s="286"/>
      <c r="H416" s="286"/>
      <c r="I416" s="286"/>
    </row>
    <row r="417" spans="1:10">
      <c r="A417" s="293" t="s">
        <v>25</v>
      </c>
      <c r="B417" s="294"/>
      <c r="C417" s="294"/>
      <c r="D417" s="294"/>
      <c r="E417" s="295"/>
      <c r="F417" s="350" t="s">
        <v>341</v>
      </c>
      <c r="G417" s="351"/>
      <c r="H417" s="350" t="s">
        <v>342</v>
      </c>
      <c r="I417" s="351"/>
    </row>
    <row r="418" spans="1:10">
      <c r="A418" s="298"/>
      <c r="B418" s="298"/>
      <c r="C418" s="298"/>
      <c r="D418" s="298"/>
      <c r="E418" s="298"/>
      <c r="F418" s="167">
        <v>44651</v>
      </c>
      <c r="G418" s="161">
        <v>44286</v>
      </c>
      <c r="H418" s="167">
        <v>44651</v>
      </c>
      <c r="I418" s="167">
        <v>44286</v>
      </c>
    </row>
    <row r="419" spans="1:10">
      <c r="A419" s="290" t="s">
        <v>343</v>
      </c>
      <c r="B419" s="290"/>
      <c r="C419" s="290"/>
      <c r="D419" s="290"/>
      <c r="E419" s="290"/>
      <c r="F419" s="160"/>
      <c r="G419" s="160"/>
      <c r="H419" s="160"/>
      <c r="I419" s="160"/>
    </row>
    <row r="420" spans="1:10">
      <c r="A420" s="298" t="s">
        <v>344</v>
      </c>
      <c r="B420" s="298"/>
      <c r="C420" s="298"/>
      <c r="D420" s="298"/>
      <c r="E420" s="298"/>
      <c r="F420" s="169">
        <f>'BS &amp; PL'!H124-'BS &amp; PL'!H105</f>
        <v>646</v>
      </c>
      <c r="G420" s="169">
        <f>'BS &amp; PL'!K115-'BS &amp; PL'!K105</f>
        <v>-4192</v>
      </c>
      <c r="H420" s="169">
        <f>'BS &amp; PL'!H124</f>
        <v>646</v>
      </c>
      <c r="I420" s="169">
        <f>'BS &amp; PL'!K115</f>
        <v>-4192</v>
      </c>
    </row>
    <row r="421" spans="1:10">
      <c r="A421" s="298" t="s">
        <v>345</v>
      </c>
      <c r="B421" s="298"/>
      <c r="C421" s="298"/>
      <c r="D421" s="298"/>
      <c r="E421" s="298"/>
      <c r="F421" s="78">
        <f>F25</f>
        <v>10000</v>
      </c>
      <c r="G421" s="78">
        <f>H25</f>
        <v>10000</v>
      </c>
      <c r="H421" s="78">
        <f>F421</f>
        <v>10000</v>
      </c>
      <c r="I421" s="78">
        <f>G421</f>
        <v>10000</v>
      </c>
    </row>
    <row r="422" spans="1:10">
      <c r="A422" s="298" t="s">
        <v>346</v>
      </c>
      <c r="B422" s="298"/>
      <c r="C422" s="298"/>
      <c r="D422" s="298"/>
      <c r="E422" s="298"/>
      <c r="F422" s="169">
        <f>F420/F421</f>
        <v>6.4600000000000005E-2</v>
      </c>
      <c r="G422" s="169">
        <f>G420/G421</f>
        <v>-0.41920000000000002</v>
      </c>
      <c r="H422" s="169">
        <f>H420/H421</f>
        <v>6.4600000000000005E-2</v>
      </c>
      <c r="I422" s="169">
        <f>I420/I421</f>
        <v>-0.41920000000000002</v>
      </c>
    </row>
    <row r="423" spans="1:10">
      <c r="A423" s="290" t="s">
        <v>347</v>
      </c>
      <c r="B423" s="290"/>
      <c r="C423" s="290"/>
      <c r="D423" s="290"/>
      <c r="E423" s="290"/>
      <c r="F423" s="160"/>
      <c r="G423" s="160"/>
      <c r="H423" s="160"/>
      <c r="I423" s="160"/>
    </row>
    <row r="424" spans="1:10">
      <c r="A424" s="298" t="s">
        <v>344</v>
      </c>
      <c r="B424" s="298"/>
      <c r="C424" s="298"/>
      <c r="D424" s="298"/>
      <c r="E424" s="298"/>
      <c r="F424" s="169">
        <f t="shared" ref="F424:H425" si="1">F420</f>
        <v>646</v>
      </c>
      <c r="G424" s="169">
        <f t="shared" si="1"/>
        <v>-4192</v>
      </c>
      <c r="H424" s="169">
        <f>H420</f>
        <v>646</v>
      </c>
      <c r="I424" s="169">
        <f>I420</f>
        <v>-4192</v>
      </c>
    </row>
    <row r="425" spans="1:10">
      <c r="A425" s="298" t="s">
        <v>345</v>
      </c>
      <c r="B425" s="298"/>
      <c r="C425" s="298"/>
      <c r="D425" s="298"/>
      <c r="E425" s="298"/>
      <c r="F425" s="78">
        <f t="shared" si="1"/>
        <v>10000</v>
      </c>
      <c r="G425" s="78">
        <f t="shared" si="1"/>
        <v>10000</v>
      </c>
      <c r="H425" s="78">
        <f t="shared" si="1"/>
        <v>10000</v>
      </c>
      <c r="I425" s="78">
        <f>I421</f>
        <v>10000</v>
      </c>
    </row>
    <row r="426" spans="1:10">
      <c r="A426" s="298" t="s">
        <v>346</v>
      </c>
      <c r="B426" s="298"/>
      <c r="C426" s="298"/>
      <c r="D426" s="298"/>
      <c r="E426" s="298"/>
      <c r="F426" s="169">
        <f>F424/F425</f>
        <v>6.4600000000000005E-2</v>
      </c>
      <c r="G426" s="169">
        <f>G424/G425</f>
        <v>-0.41920000000000002</v>
      </c>
      <c r="H426" s="169">
        <f>H424/H425</f>
        <v>6.4600000000000005E-2</v>
      </c>
      <c r="I426" s="169">
        <f>I424/I425</f>
        <v>-0.41920000000000002</v>
      </c>
    </row>
    <row r="427" spans="1:10">
      <c r="A427" s="298" t="s">
        <v>370</v>
      </c>
      <c r="B427" s="298"/>
      <c r="C427" s="298"/>
      <c r="D427" s="298"/>
      <c r="E427" s="298"/>
      <c r="F427" s="162">
        <v>10</v>
      </c>
      <c r="G427" s="162">
        <v>10</v>
      </c>
      <c r="H427" s="162">
        <v>10</v>
      </c>
      <c r="I427" s="162">
        <v>10</v>
      </c>
    </row>
    <row r="428" spans="1:10">
      <c r="A428" s="286"/>
      <c r="B428" s="286"/>
      <c r="C428" s="286"/>
      <c r="D428" s="286"/>
      <c r="E428" s="286"/>
      <c r="F428" s="286"/>
      <c r="G428" s="286"/>
      <c r="H428" s="286"/>
      <c r="I428" s="286"/>
      <c r="J428" s="60"/>
    </row>
    <row r="429" spans="1:10">
      <c r="A429" s="286" t="s">
        <v>333</v>
      </c>
      <c r="B429" s="286"/>
      <c r="C429" s="286"/>
      <c r="D429" s="286"/>
      <c r="E429" s="286"/>
      <c r="F429" s="286"/>
      <c r="G429" s="286"/>
      <c r="H429" s="286"/>
      <c r="I429" s="286"/>
      <c r="J429" s="60"/>
    </row>
    <row r="430" spans="1:10">
      <c r="A430" s="105"/>
      <c r="B430" s="105"/>
      <c r="C430" s="105"/>
      <c r="D430" s="60"/>
      <c r="E430" s="105"/>
      <c r="F430" s="105"/>
      <c r="G430" s="60"/>
      <c r="H430" s="106" t="s">
        <v>373</v>
      </c>
      <c r="I430" s="106" t="s">
        <v>372</v>
      </c>
      <c r="J430" s="60"/>
    </row>
    <row r="431" spans="1:10" s="120" customFormat="1" ht="14.4" customHeight="1">
      <c r="A431" s="121" t="s">
        <v>189</v>
      </c>
      <c r="B431" s="124" t="s">
        <v>190</v>
      </c>
      <c r="C431" s="124"/>
      <c r="E431" s="122"/>
      <c r="F431" s="122"/>
      <c r="H431" s="123" t="s">
        <v>24</v>
      </c>
      <c r="I431" s="123" t="s">
        <v>24</v>
      </c>
    </row>
    <row r="432" spans="1:10" s="120" customFormat="1">
      <c r="A432" s="122"/>
      <c r="B432" s="125" t="s">
        <v>250</v>
      </c>
      <c r="C432" s="125"/>
      <c r="E432" s="89"/>
      <c r="F432" s="89"/>
      <c r="H432" s="89">
        <v>60000</v>
      </c>
      <c r="I432" s="89">
        <v>0</v>
      </c>
    </row>
    <row r="433" spans="1:10" s="120" customFormat="1">
      <c r="A433" s="137"/>
      <c r="B433" s="149" t="s">
        <v>250</v>
      </c>
      <c r="C433" s="125"/>
      <c r="E433" s="89"/>
      <c r="F433" s="89"/>
      <c r="H433" s="89">
        <v>0</v>
      </c>
      <c r="I433" s="89">
        <v>0</v>
      </c>
    </row>
    <row r="434" spans="1:10" s="120" customFormat="1" ht="14.4" customHeight="1">
      <c r="A434" s="122"/>
      <c r="B434" s="125"/>
      <c r="C434" s="125"/>
      <c r="E434" s="89"/>
      <c r="F434" s="89"/>
      <c r="H434" s="89"/>
      <c r="I434" s="89"/>
    </row>
    <row r="435" spans="1:10">
      <c r="A435" s="83" t="s">
        <v>75</v>
      </c>
      <c r="B435" s="285"/>
      <c r="C435" s="285"/>
      <c r="D435" s="60"/>
      <c r="E435" s="87"/>
      <c r="F435" s="87"/>
      <c r="G435" s="60"/>
      <c r="H435" s="87">
        <f>+SUM(H432:H433)</f>
        <v>60000</v>
      </c>
      <c r="I435" s="87">
        <f>+SUM(I432:I433)</f>
        <v>0</v>
      </c>
      <c r="J435" s="60"/>
    </row>
    <row r="436" spans="1:10">
      <c r="A436" s="83"/>
      <c r="B436" s="65"/>
      <c r="C436" s="65"/>
      <c r="D436" s="87"/>
      <c r="E436" s="87"/>
      <c r="F436" s="87"/>
      <c r="G436" s="87"/>
      <c r="H436" s="83"/>
      <c r="I436" s="83"/>
      <c r="J436" s="60"/>
    </row>
    <row r="437" spans="1:10">
      <c r="A437" s="286" t="s">
        <v>334</v>
      </c>
      <c r="B437" s="286"/>
      <c r="C437" s="286"/>
      <c r="D437" s="286"/>
      <c r="E437" s="286"/>
      <c r="F437" s="286"/>
      <c r="G437" s="286"/>
      <c r="H437" s="286"/>
      <c r="I437" s="286"/>
      <c r="J437" s="60"/>
    </row>
    <row r="438" spans="1:10">
      <c r="A438" s="285" t="s">
        <v>191</v>
      </c>
      <c r="B438" s="83"/>
      <c r="C438" s="83"/>
      <c r="D438" s="60"/>
      <c r="E438" s="60"/>
      <c r="F438" s="60"/>
      <c r="G438" s="60"/>
      <c r="H438" s="106" t="str">
        <f>+$H$430</f>
        <v>FY 2021-2022</v>
      </c>
      <c r="I438" s="106" t="str">
        <f>+$I$430</f>
        <v>FY 2020-2021</v>
      </c>
      <c r="J438" s="105"/>
    </row>
    <row r="439" spans="1:10">
      <c r="A439" s="285"/>
      <c r="B439" s="83"/>
      <c r="C439" s="83"/>
      <c r="D439" s="60"/>
      <c r="E439" s="60"/>
      <c r="F439" s="60"/>
      <c r="G439" s="60"/>
      <c r="H439" s="108" t="s">
        <v>24</v>
      </c>
      <c r="I439" s="108" t="s">
        <v>24</v>
      </c>
      <c r="J439" s="83"/>
    </row>
    <row r="440" spans="1:10">
      <c r="A440" s="83" t="s">
        <v>192</v>
      </c>
      <c r="B440" s="83"/>
      <c r="C440" s="83"/>
      <c r="D440" s="60"/>
      <c r="E440" s="60"/>
      <c r="F440" s="60"/>
      <c r="G440" s="60"/>
      <c r="H440" s="87">
        <v>5000</v>
      </c>
      <c r="I440" s="87">
        <v>5000</v>
      </c>
      <c r="J440" s="87"/>
    </row>
    <row r="441" spans="1:10">
      <c r="A441" s="83" t="s">
        <v>193</v>
      </c>
      <c r="B441" s="83"/>
      <c r="C441" s="83"/>
      <c r="D441" s="60"/>
      <c r="E441" s="60"/>
      <c r="F441" s="60"/>
      <c r="G441" s="60"/>
      <c r="H441" s="87">
        <v>0</v>
      </c>
      <c r="I441" s="87">
        <v>0</v>
      </c>
      <c r="J441" s="87"/>
    </row>
    <row r="442" spans="1:10">
      <c r="A442" s="83" t="s">
        <v>187</v>
      </c>
      <c r="B442" s="83"/>
      <c r="C442" s="83"/>
      <c r="D442" s="60"/>
      <c r="E442" s="60"/>
      <c r="F442" s="60"/>
      <c r="G442" s="60"/>
      <c r="H442" s="87">
        <v>0</v>
      </c>
      <c r="I442" s="87">
        <v>0</v>
      </c>
      <c r="J442" s="87"/>
    </row>
    <row r="443" spans="1:10">
      <c r="A443" s="83" t="s">
        <v>371</v>
      </c>
      <c r="B443" s="83"/>
      <c r="C443" s="83"/>
      <c r="D443" s="60"/>
      <c r="E443" s="60"/>
      <c r="F443" s="60"/>
      <c r="G443" s="60"/>
      <c r="H443" s="87">
        <v>0</v>
      </c>
      <c r="I443" s="87">
        <v>0</v>
      </c>
      <c r="J443" s="87"/>
    </row>
    <row r="444" spans="1:10">
      <c r="A444" s="83"/>
      <c r="B444" s="83"/>
      <c r="C444" s="83"/>
      <c r="D444" s="60"/>
      <c r="E444" s="60"/>
      <c r="F444" s="60"/>
      <c r="G444" s="60"/>
      <c r="H444" s="109">
        <f>+SUM(H440:H443)</f>
        <v>5000</v>
      </c>
      <c r="I444" s="109">
        <f>+SUM(I440:I443)</f>
        <v>5000</v>
      </c>
      <c r="J444" s="87"/>
    </row>
    <row r="445" spans="1:10">
      <c r="A445" s="285"/>
      <c r="B445" s="285"/>
      <c r="C445" s="285"/>
      <c r="D445" s="285"/>
      <c r="E445" s="285"/>
      <c r="F445" s="285"/>
      <c r="G445" s="285"/>
      <c r="H445" s="285"/>
      <c r="I445" s="285"/>
      <c r="J445" s="60"/>
    </row>
    <row r="446" spans="1:10">
      <c r="A446" s="286" t="s">
        <v>335</v>
      </c>
      <c r="B446" s="286"/>
      <c r="C446" s="286"/>
      <c r="D446" s="286"/>
      <c r="E446" s="286"/>
      <c r="F446" s="286"/>
      <c r="G446" s="286"/>
      <c r="H446" s="286"/>
      <c r="I446" s="286"/>
      <c r="J446" s="60"/>
    </row>
    <row r="447" spans="1:10">
      <c r="A447" s="83" t="s">
        <v>194</v>
      </c>
      <c r="B447" s="83"/>
      <c r="C447" s="83"/>
      <c r="D447" s="83"/>
      <c r="E447" s="83"/>
      <c r="F447" s="83"/>
      <c r="G447" s="83"/>
      <c r="H447" s="83"/>
      <c r="I447" s="83"/>
      <c r="J447" s="60"/>
    </row>
    <row r="448" spans="1:10">
      <c r="A448" s="83" t="s">
        <v>195</v>
      </c>
      <c r="B448" s="83"/>
      <c r="C448" s="83"/>
      <c r="D448" s="83"/>
      <c r="E448" s="60"/>
      <c r="F448" s="115" t="s">
        <v>196</v>
      </c>
      <c r="G448" s="83"/>
      <c r="H448" s="83"/>
      <c r="I448" s="83"/>
      <c r="J448" s="60"/>
    </row>
    <row r="449" spans="1:10">
      <c r="A449" s="83" t="s">
        <v>237</v>
      </c>
      <c r="B449" s="107"/>
      <c r="C449" s="107"/>
      <c r="D449" s="107"/>
      <c r="E449" s="107"/>
      <c r="F449" s="59" t="s">
        <v>238</v>
      </c>
      <c r="G449" s="83"/>
      <c r="H449" s="83"/>
      <c r="I449" s="83"/>
      <c r="J449" s="60"/>
    </row>
    <row r="450" spans="1:10">
      <c r="A450" s="146" t="s">
        <v>262</v>
      </c>
      <c r="B450" s="145"/>
      <c r="C450" s="145"/>
      <c r="D450" s="145"/>
      <c r="E450" s="145"/>
      <c r="F450" s="150" t="s">
        <v>238</v>
      </c>
      <c r="G450" s="83"/>
      <c r="H450" s="83"/>
      <c r="I450" s="83"/>
      <c r="J450" s="60"/>
    </row>
    <row r="451" spans="1:10">
      <c r="G451" s="83"/>
      <c r="H451" s="83"/>
      <c r="I451" s="83"/>
      <c r="J451" s="60"/>
    </row>
    <row r="452" spans="1:10">
      <c r="A452" s="83"/>
      <c r="B452" s="83"/>
      <c r="C452" s="83"/>
      <c r="D452" s="83"/>
      <c r="E452" s="83"/>
      <c r="F452" s="83"/>
      <c r="G452" s="83"/>
      <c r="H452" s="83"/>
      <c r="I452" s="83"/>
      <c r="J452" s="60"/>
    </row>
    <row r="453" spans="1:10">
      <c r="A453" s="137" t="s">
        <v>197</v>
      </c>
      <c r="B453" s="83"/>
      <c r="C453" s="83"/>
      <c r="D453" s="83"/>
      <c r="E453" s="83"/>
      <c r="F453" s="83"/>
      <c r="G453" s="83"/>
      <c r="H453" s="83"/>
      <c r="I453" s="83"/>
      <c r="J453" s="60"/>
    </row>
    <row r="454" spans="1:10" ht="15" customHeight="1">
      <c r="A454" s="286" t="s">
        <v>198</v>
      </c>
      <c r="B454" s="288" t="str">
        <f>H438</f>
        <v>FY 2021-2022</v>
      </c>
      <c r="C454" s="288"/>
      <c r="D454" s="288"/>
      <c r="E454" s="288"/>
      <c r="F454" s="288"/>
      <c r="G454" s="288" t="str">
        <f>I438</f>
        <v>FY 2020-2021</v>
      </c>
      <c r="H454" s="288"/>
      <c r="I454" s="288"/>
      <c r="J454" s="60"/>
    </row>
    <row r="455" spans="1:10" ht="28.8">
      <c r="A455" s="286"/>
      <c r="B455" s="287" t="s">
        <v>199</v>
      </c>
      <c r="C455" s="287"/>
      <c r="D455" s="287" t="s">
        <v>200</v>
      </c>
      <c r="E455" s="287"/>
      <c r="F455" s="110" t="s">
        <v>201</v>
      </c>
      <c r="G455" s="110" t="s">
        <v>199</v>
      </c>
      <c r="H455" s="110" t="s">
        <v>230</v>
      </c>
      <c r="I455" s="110" t="s">
        <v>201</v>
      </c>
      <c r="J455" s="60"/>
    </row>
    <row r="456" spans="1:10">
      <c r="A456" s="83" t="s">
        <v>237</v>
      </c>
      <c r="B456" s="115"/>
      <c r="C456" s="83"/>
      <c r="D456" s="353">
        <v>0</v>
      </c>
      <c r="E456" s="353"/>
      <c r="F456" s="111">
        <v>0</v>
      </c>
      <c r="G456" s="138"/>
      <c r="H456" s="188" t="s">
        <v>278</v>
      </c>
      <c r="I456" s="141">
        <v>0</v>
      </c>
      <c r="J456" s="60"/>
    </row>
    <row r="457" spans="1:10">
      <c r="A457" s="83" t="s">
        <v>262</v>
      </c>
      <c r="B457" s="138"/>
      <c r="C457" s="83"/>
      <c r="D457" s="353">
        <v>0</v>
      </c>
      <c r="E457" s="353"/>
      <c r="F457" s="111">
        <v>0</v>
      </c>
      <c r="G457" s="138" t="s">
        <v>242</v>
      </c>
      <c r="H457" s="111">
        <v>3325</v>
      </c>
      <c r="I457" s="111">
        <v>0</v>
      </c>
      <c r="J457" s="60"/>
    </row>
    <row r="458" spans="1:10">
      <c r="A458" s="83"/>
      <c r="B458" s="115"/>
      <c r="C458" s="83"/>
      <c r="D458" s="142"/>
      <c r="E458" s="142"/>
      <c r="F458" s="111"/>
      <c r="G458" s="138"/>
      <c r="H458" s="111"/>
      <c r="I458" s="111"/>
      <c r="J458" s="60"/>
    </row>
    <row r="459" spans="1:10">
      <c r="A459" s="83"/>
      <c r="B459" s="83"/>
      <c r="C459" s="83"/>
      <c r="D459" s="83"/>
      <c r="E459" s="83"/>
      <c r="F459" s="83"/>
      <c r="G459" s="83"/>
      <c r="H459" s="83"/>
      <c r="I459" s="83"/>
      <c r="J459" s="60"/>
    </row>
    <row r="460" spans="1:10">
      <c r="A460" s="116" t="s">
        <v>336</v>
      </c>
      <c r="B460" s="83"/>
      <c r="C460" s="83"/>
      <c r="D460" s="83"/>
      <c r="E460" s="83"/>
      <c r="F460" s="83"/>
      <c r="G460" s="83"/>
      <c r="H460" s="83"/>
      <c r="I460" s="83"/>
      <c r="J460" s="60"/>
    </row>
    <row r="461" spans="1:10">
      <c r="A461" s="285" t="s">
        <v>222</v>
      </c>
      <c r="B461" s="285"/>
      <c r="C461" s="285"/>
      <c r="D461" s="285"/>
      <c r="E461" s="285"/>
      <c r="F461" s="285"/>
      <c r="G461" s="285"/>
      <c r="H461" s="285"/>
      <c r="I461" s="285"/>
      <c r="J461" s="60"/>
    </row>
    <row r="462" spans="1:10">
      <c r="A462" s="285"/>
      <c r="B462" s="285"/>
      <c r="C462" s="285"/>
      <c r="D462" s="285"/>
      <c r="E462" s="285"/>
      <c r="F462" s="285"/>
      <c r="G462" s="285"/>
      <c r="H462" s="285"/>
      <c r="I462" s="285"/>
      <c r="J462" s="60"/>
    </row>
    <row r="463" spans="1:10">
      <c r="A463" s="286" t="s">
        <v>337</v>
      </c>
      <c r="B463" s="286"/>
      <c r="C463" s="286"/>
      <c r="D463" s="286"/>
      <c r="E463" s="286"/>
      <c r="F463" s="286"/>
      <c r="G463" s="286"/>
      <c r="H463" s="286"/>
      <c r="I463" s="286"/>
      <c r="J463" s="60"/>
    </row>
    <row r="464" spans="1:10" ht="57" customHeight="1">
      <c r="A464" s="285" t="s">
        <v>249</v>
      </c>
      <c r="B464" s="285"/>
      <c r="C464" s="285"/>
      <c r="D464" s="285"/>
      <c r="E464" s="285"/>
      <c r="F464" s="285"/>
      <c r="G464" s="285"/>
      <c r="H464" s="285"/>
      <c r="I464" s="285"/>
      <c r="J464" s="60"/>
    </row>
    <row r="465" spans="1:10">
      <c r="A465" s="285"/>
      <c r="B465" s="285"/>
      <c r="C465" s="285"/>
      <c r="D465" s="285"/>
      <c r="E465" s="285"/>
      <c r="F465" s="285"/>
      <c r="G465" s="285"/>
      <c r="H465" s="285"/>
      <c r="I465" s="285"/>
      <c r="J465" s="60"/>
    </row>
    <row r="466" spans="1:10">
      <c r="A466" s="286" t="s">
        <v>338</v>
      </c>
      <c r="B466" s="286"/>
      <c r="C466" s="286"/>
      <c r="D466" s="286"/>
      <c r="E466" s="286"/>
      <c r="F466" s="286"/>
      <c r="G466" s="286"/>
      <c r="H466" s="286"/>
      <c r="I466" s="286"/>
      <c r="J466" s="60"/>
    </row>
    <row r="467" spans="1:10">
      <c r="A467" s="283" t="s">
        <v>257</v>
      </c>
      <c r="B467" s="283"/>
      <c r="C467" s="283"/>
      <c r="D467" s="283"/>
      <c r="E467" s="283"/>
      <c r="F467" s="283"/>
      <c r="G467" s="283"/>
      <c r="H467" s="283"/>
      <c r="I467" s="283"/>
      <c r="J467" s="60"/>
    </row>
    <row r="468" spans="1:10">
      <c r="A468" s="284" t="s">
        <v>258</v>
      </c>
      <c r="B468" s="284"/>
      <c r="C468" s="284"/>
      <c r="D468" s="284"/>
      <c r="E468" s="284"/>
      <c r="F468" s="284"/>
      <c r="G468" s="284"/>
      <c r="H468" s="284"/>
      <c r="I468" s="284"/>
      <c r="J468" s="60"/>
    </row>
    <row r="469" spans="1:10">
      <c r="A469" s="284" t="s">
        <v>252</v>
      </c>
      <c r="B469" s="284"/>
      <c r="C469" s="284"/>
      <c r="D469" s="284"/>
      <c r="E469" s="284"/>
      <c r="F469" s="284"/>
      <c r="G469" s="284"/>
      <c r="H469" s="284"/>
      <c r="I469" s="284"/>
      <c r="J469" s="60"/>
    </row>
    <row r="470" spans="1:10">
      <c r="A470" s="284" t="s">
        <v>323</v>
      </c>
      <c r="B470" s="284"/>
      <c r="C470" s="284"/>
      <c r="D470" s="284"/>
      <c r="E470" s="284"/>
      <c r="F470" s="284"/>
      <c r="G470" s="284"/>
      <c r="H470" s="284"/>
      <c r="I470" s="284"/>
      <c r="J470" s="60"/>
    </row>
    <row r="471" spans="1:10">
      <c r="A471" s="352" t="s">
        <v>324</v>
      </c>
      <c r="B471" s="352"/>
      <c r="C471" s="352"/>
      <c r="D471" s="352"/>
      <c r="E471" s="352"/>
      <c r="F471" s="352"/>
      <c r="G471" s="352"/>
      <c r="H471" s="352"/>
      <c r="I471" s="352"/>
      <c r="J471" s="60"/>
    </row>
    <row r="472" spans="1:10">
      <c r="A472" s="140"/>
      <c r="B472" s="140"/>
      <c r="C472" s="140"/>
      <c r="D472" s="140"/>
      <c r="E472" s="140"/>
      <c r="F472" s="140"/>
      <c r="G472" s="140"/>
      <c r="H472" s="140"/>
      <c r="I472" s="140"/>
      <c r="J472" s="60"/>
    </row>
    <row r="473" spans="1:10">
      <c r="A473" s="354" t="s">
        <v>339</v>
      </c>
      <c r="B473" s="354"/>
      <c r="C473" s="354"/>
      <c r="D473" s="354"/>
      <c r="E473" s="354"/>
      <c r="F473" s="354"/>
      <c r="G473" s="354"/>
      <c r="H473" s="354"/>
      <c r="I473" s="354"/>
      <c r="J473" s="60"/>
    </row>
    <row r="474" spans="1:10">
      <c r="A474" s="284" t="s">
        <v>251</v>
      </c>
      <c r="B474" s="284"/>
      <c r="C474" s="284"/>
      <c r="D474" s="284"/>
      <c r="E474" s="284"/>
      <c r="F474" s="284"/>
      <c r="G474" s="284"/>
      <c r="H474" s="284"/>
      <c r="I474" s="284"/>
      <c r="J474" s="60"/>
    </row>
    <row r="475" spans="1:10">
      <c r="A475" s="285"/>
      <c r="B475" s="285"/>
      <c r="C475" s="285"/>
      <c r="D475" s="285"/>
      <c r="E475" s="285"/>
      <c r="F475" s="285"/>
      <c r="G475" s="285"/>
      <c r="H475" s="285"/>
      <c r="I475" s="285"/>
      <c r="J475" s="60"/>
    </row>
    <row r="476" spans="1:10">
      <c r="A476" s="286" t="s">
        <v>340</v>
      </c>
      <c r="B476" s="286"/>
      <c r="C476" s="286"/>
      <c r="D476" s="286"/>
      <c r="E476" s="286"/>
      <c r="F476" s="286"/>
      <c r="G476" s="286"/>
      <c r="H476" s="286"/>
      <c r="I476" s="286"/>
      <c r="J476" s="60"/>
    </row>
    <row r="477" spans="1:10">
      <c r="A477" s="283" t="s">
        <v>325</v>
      </c>
      <c r="B477" s="283"/>
      <c r="C477" s="283"/>
      <c r="D477" s="283"/>
      <c r="E477" s="283"/>
      <c r="F477" s="283"/>
      <c r="G477" s="283"/>
      <c r="H477" s="283"/>
      <c r="I477" s="283"/>
      <c r="J477" s="60"/>
    </row>
    <row r="478" spans="1:10">
      <c r="A478" s="284" t="s">
        <v>326</v>
      </c>
      <c r="B478" s="284"/>
      <c r="C478" s="284"/>
      <c r="D478" s="284"/>
      <c r="E478" s="284"/>
      <c r="F478" s="284"/>
      <c r="G478" s="284"/>
      <c r="H478" s="284"/>
      <c r="I478" s="284"/>
      <c r="J478" s="60"/>
    </row>
    <row r="479" spans="1:10">
      <c r="A479" s="284"/>
      <c r="B479" s="284"/>
      <c r="C479" s="284"/>
      <c r="D479" s="284"/>
      <c r="E479" s="284"/>
      <c r="F479" s="284"/>
      <c r="G479" s="284"/>
      <c r="H479" s="284"/>
      <c r="I479" s="284"/>
      <c r="J479" s="60"/>
    </row>
    <row r="480" spans="1:10">
      <c r="A480" s="292" t="s">
        <v>327</v>
      </c>
      <c r="B480" s="292"/>
      <c r="C480" s="292"/>
      <c r="D480" s="292"/>
      <c r="E480" s="292"/>
      <c r="F480" s="292"/>
      <c r="G480" s="292"/>
      <c r="H480" s="292"/>
      <c r="I480" s="292"/>
      <c r="J480" s="60"/>
    </row>
    <row r="481" spans="1:10">
      <c r="A481" s="293"/>
      <c r="B481" s="294"/>
      <c r="C481" s="294"/>
      <c r="D481" s="294"/>
      <c r="E481" s="295"/>
      <c r="F481" s="296" t="s">
        <v>329</v>
      </c>
      <c r="G481" s="297"/>
      <c r="H481" s="296" t="s">
        <v>330</v>
      </c>
      <c r="I481" s="297"/>
      <c r="J481" s="60"/>
    </row>
    <row r="482" spans="1:10">
      <c r="A482" s="298" t="s">
        <v>331</v>
      </c>
      <c r="B482" s="298"/>
      <c r="C482" s="298"/>
      <c r="D482" s="298"/>
      <c r="E482" s="298"/>
      <c r="F482" s="165" t="s">
        <v>24</v>
      </c>
      <c r="G482" s="165" t="s">
        <v>328</v>
      </c>
      <c r="H482" s="165" t="s">
        <v>24</v>
      </c>
      <c r="I482" s="165" t="s">
        <v>328</v>
      </c>
      <c r="J482" s="60"/>
    </row>
    <row r="483" spans="1:10" ht="15" thickBot="1">
      <c r="A483" s="298"/>
      <c r="B483" s="298"/>
      <c r="C483" s="298"/>
      <c r="D483" s="298"/>
      <c r="E483" s="298"/>
      <c r="F483" s="168" t="s">
        <v>278</v>
      </c>
      <c r="G483" s="168" t="s">
        <v>278</v>
      </c>
      <c r="H483" s="168" t="s">
        <v>278</v>
      </c>
      <c r="I483" s="168" t="s">
        <v>278</v>
      </c>
    </row>
    <row r="484" spans="1:10" ht="15" thickBot="1">
      <c r="A484" s="290" t="s">
        <v>75</v>
      </c>
      <c r="B484" s="290"/>
      <c r="C484" s="290"/>
      <c r="D484" s="290"/>
      <c r="E484" s="291"/>
      <c r="F484" s="176" t="s">
        <v>278</v>
      </c>
      <c r="G484" s="176" t="s">
        <v>278</v>
      </c>
      <c r="H484" s="176" t="s">
        <v>278</v>
      </c>
      <c r="I484" s="177" t="s">
        <v>278</v>
      </c>
    </row>
  </sheetData>
  <mergeCells count="470">
    <mergeCell ref="A410:G410"/>
    <mergeCell ref="A412:G412"/>
    <mergeCell ref="A385:G385"/>
    <mergeCell ref="A45:I45"/>
    <mergeCell ref="A204:G204"/>
    <mergeCell ref="A205:G205"/>
    <mergeCell ref="A206:G206"/>
    <mergeCell ref="A207:G207"/>
    <mergeCell ref="A201:G201"/>
    <mergeCell ref="A203:G203"/>
    <mergeCell ref="B46:E46"/>
    <mergeCell ref="B47:E47"/>
    <mergeCell ref="B48:E48"/>
    <mergeCell ref="B49:E49"/>
    <mergeCell ref="B50:E50"/>
    <mergeCell ref="B51:E51"/>
    <mergeCell ref="B52:E52"/>
    <mergeCell ref="B53:E53"/>
    <mergeCell ref="E226:G226"/>
    <mergeCell ref="A401:G401"/>
    <mergeCell ref="A402:G402"/>
    <mergeCell ref="A403:G403"/>
    <mergeCell ref="A395:G395"/>
    <mergeCell ref="A396:G396"/>
    <mergeCell ref="A3:I3"/>
    <mergeCell ref="A4:I4"/>
    <mergeCell ref="B41:E41"/>
    <mergeCell ref="B42:E42"/>
    <mergeCell ref="A200:G200"/>
    <mergeCell ref="A208:G208"/>
    <mergeCell ref="A209:G209"/>
    <mergeCell ref="A210:G210"/>
    <mergeCell ref="A195:G195"/>
    <mergeCell ref="A196:G196"/>
    <mergeCell ref="A197:G197"/>
    <mergeCell ref="A198:G198"/>
    <mergeCell ref="A199:G199"/>
    <mergeCell ref="A191:G191"/>
    <mergeCell ref="A192:G192"/>
    <mergeCell ref="A193:G193"/>
    <mergeCell ref="A194:G194"/>
    <mergeCell ref="A185:G185"/>
    <mergeCell ref="A186:G186"/>
    <mergeCell ref="A187:G187"/>
    <mergeCell ref="A188:G188"/>
    <mergeCell ref="A190:G190"/>
    <mergeCell ref="A179:G179"/>
    <mergeCell ref="A180:G180"/>
    <mergeCell ref="A471:I471"/>
    <mergeCell ref="D456:E456"/>
    <mergeCell ref="D457:E457"/>
    <mergeCell ref="A469:I469"/>
    <mergeCell ref="A470:I470"/>
    <mergeCell ref="A473:I473"/>
    <mergeCell ref="A474:I474"/>
    <mergeCell ref="A475:I475"/>
    <mergeCell ref="B219:D219"/>
    <mergeCell ref="B220:D220"/>
    <mergeCell ref="B221:D221"/>
    <mergeCell ref="B222:D222"/>
    <mergeCell ref="B223:D223"/>
    <mergeCell ref="B224:D224"/>
    <mergeCell ref="B225:D225"/>
    <mergeCell ref="B226:D226"/>
    <mergeCell ref="A231:I231"/>
    <mergeCell ref="A232:I232"/>
    <mergeCell ref="B227:D227"/>
    <mergeCell ref="B228:D228"/>
    <mergeCell ref="E219:G219"/>
    <mergeCell ref="E220:G220"/>
    <mergeCell ref="A413:G413"/>
    <mergeCell ref="A414:G414"/>
    <mergeCell ref="A415:I415"/>
    <mergeCell ref="A429:I429"/>
    <mergeCell ref="A404:G404"/>
    <mergeCell ref="A407:G407"/>
    <mergeCell ref="A408:G408"/>
    <mergeCell ref="A409:G409"/>
    <mergeCell ref="A411:G411"/>
    <mergeCell ref="A428:I428"/>
    <mergeCell ref="A416:I416"/>
    <mergeCell ref="A418:E418"/>
    <mergeCell ref="A419:E419"/>
    <mergeCell ref="A420:E420"/>
    <mergeCell ref="A421:E421"/>
    <mergeCell ref="A422:E422"/>
    <mergeCell ref="A417:E417"/>
    <mergeCell ref="F417:G417"/>
    <mergeCell ref="H417:I417"/>
    <mergeCell ref="A423:E423"/>
    <mergeCell ref="A424:E424"/>
    <mergeCell ref="A425:E425"/>
    <mergeCell ref="A426:E426"/>
    <mergeCell ref="A427:E427"/>
    <mergeCell ref="A406:G406"/>
    <mergeCell ref="A405:G405"/>
    <mergeCell ref="A397:G397"/>
    <mergeCell ref="A398:G398"/>
    <mergeCell ref="A399:G399"/>
    <mergeCell ref="A400:I400"/>
    <mergeCell ref="A389:G389"/>
    <mergeCell ref="A390:G390"/>
    <mergeCell ref="A391:G391"/>
    <mergeCell ref="A392:G392"/>
    <mergeCell ref="A393:I393"/>
    <mergeCell ref="A394:G394"/>
    <mergeCell ref="A382:G382"/>
    <mergeCell ref="A383:G383"/>
    <mergeCell ref="A384:G384"/>
    <mergeCell ref="A386:G386"/>
    <mergeCell ref="A387:G387"/>
    <mergeCell ref="A388:G388"/>
    <mergeCell ref="A381:I381"/>
    <mergeCell ref="A378:G378"/>
    <mergeCell ref="A379:G379"/>
    <mergeCell ref="A380:G380"/>
    <mergeCell ref="A372:G372"/>
    <mergeCell ref="A373:G373"/>
    <mergeCell ref="A374:G374"/>
    <mergeCell ref="A375:G375"/>
    <mergeCell ref="A376:G376"/>
    <mergeCell ref="A377:G377"/>
    <mergeCell ref="A366:G366"/>
    <mergeCell ref="A367:G367"/>
    <mergeCell ref="A368:G368"/>
    <mergeCell ref="A369:G369"/>
    <mergeCell ref="A370:G370"/>
    <mergeCell ref="A371:G371"/>
    <mergeCell ref="A360:G360"/>
    <mergeCell ref="A361:G361"/>
    <mergeCell ref="A362:G362"/>
    <mergeCell ref="A363:G363"/>
    <mergeCell ref="A364:G364"/>
    <mergeCell ref="A365:G365"/>
    <mergeCell ref="A354:G354"/>
    <mergeCell ref="A355:G355"/>
    <mergeCell ref="A356:G356"/>
    <mergeCell ref="A357:G357"/>
    <mergeCell ref="A358:G358"/>
    <mergeCell ref="A359:G359"/>
    <mergeCell ref="A348:G348"/>
    <mergeCell ref="A349:G349"/>
    <mergeCell ref="A350:G350"/>
    <mergeCell ref="A351:G351"/>
    <mergeCell ref="A352:G352"/>
    <mergeCell ref="A353:G353"/>
    <mergeCell ref="A344:G344"/>
    <mergeCell ref="A345:G345"/>
    <mergeCell ref="A346:G346"/>
    <mergeCell ref="A332:G332"/>
    <mergeCell ref="A338:G338"/>
    <mergeCell ref="A339:G339"/>
    <mergeCell ref="A340:G340"/>
    <mergeCell ref="A342:G342"/>
    <mergeCell ref="A343:G343"/>
    <mergeCell ref="A337:G337"/>
    <mergeCell ref="A336:G336"/>
    <mergeCell ref="A333:G333"/>
    <mergeCell ref="A334:G334"/>
    <mergeCell ref="A335:G335"/>
    <mergeCell ref="A328:G328"/>
    <mergeCell ref="A329:G329"/>
    <mergeCell ref="A330:G330"/>
    <mergeCell ref="A331:G331"/>
    <mergeCell ref="A322:G322"/>
    <mergeCell ref="A323:G323"/>
    <mergeCell ref="A324:G324"/>
    <mergeCell ref="A325:G325"/>
    <mergeCell ref="A326:G326"/>
    <mergeCell ref="A327:G327"/>
    <mergeCell ref="A316:G316"/>
    <mergeCell ref="A317:G317"/>
    <mergeCell ref="A318:G318"/>
    <mergeCell ref="A319:G319"/>
    <mergeCell ref="A320:G320"/>
    <mergeCell ref="A321:G321"/>
    <mergeCell ref="A310:G310"/>
    <mergeCell ref="A311:G311"/>
    <mergeCell ref="A312:G312"/>
    <mergeCell ref="A313:G313"/>
    <mergeCell ref="A314:G314"/>
    <mergeCell ref="A315:G315"/>
    <mergeCell ref="A304:G304"/>
    <mergeCell ref="A305:G305"/>
    <mergeCell ref="A306:G306"/>
    <mergeCell ref="A307:G307"/>
    <mergeCell ref="A308:G308"/>
    <mergeCell ref="A309:G309"/>
    <mergeCell ref="A299:G299"/>
    <mergeCell ref="A300:G300"/>
    <mergeCell ref="A301:G301"/>
    <mergeCell ref="A302:G302"/>
    <mergeCell ref="A303:G303"/>
    <mergeCell ref="A293:G293"/>
    <mergeCell ref="A294:G294"/>
    <mergeCell ref="A295:G295"/>
    <mergeCell ref="A296:G296"/>
    <mergeCell ref="A297:G297"/>
    <mergeCell ref="A298:G298"/>
    <mergeCell ref="A288:G288"/>
    <mergeCell ref="A289:G289"/>
    <mergeCell ref="A290:G290"/>
    <mergeCell ref="A291:G291"/>
    <mergeCell ref="A292:G292"/>
    <mergeCell ref="A283:G283"/>
    <mergeCell ref="A284:G284"/>
    <mergeCell ref="A285:G285"/>
    <mergeCell ref="A286:G286"/>
    <mergeCell ref="A287:G287"/>
    <mergeCell ref="A276:G276"/>
    <mergeCell ref="A277:G277"/>
    <mergeCell ref="A278:G278"/>
    <mergeCell ref="A279:G279"/>
    <mergeCell ref="A280:G280"/>
    <mergeCell ref="A282:G282"/>
    <mergeCell ref="A272:G272"/>
    <mergeCell ref="A273:G273"/>
    <mergeCell ref="A274:G274"/>
    <mergeCell ref="A275:G275"/>
    <mergeCell ref="A266:G266"/>
    <mergeCell ref="A267:G267"/>
    <mergeCell ref="A268:G268"/>
    <mergeCell ref="A269:G269"/>
    <mergeCell ref="A270:G270"/>
    <mergeCell ref="A271:G271"/>
    <mergeCell ref="A263:G263"/>
    <mergeCell ref="A264:G264"/>
    <mergeCell ref="A265:G265"/>
    <mergeCell ref="A257:G257"/>
    <mergeCell ref="A258:G258"/>
    <mergeCell ref="A259:G259"/>
    <mergeCell ref="A260:G260"/>
    <mergeCell ref="A261:G261"/>
    <mergeCell ref="A262:G262"/>
    <mergeCell ref="A252:G252"/>
    <mergeCell ref="A253:G253"/>
    <mergeCell ref="A254:G254"/>
    <mergeCell ref="A255:G255"/>
    <mergeCell ref="A256:G256"/>
    <mergeCell ref="A247:G247"/>
    <mergeCell ref="A248:G248"/>
    <mergeCell ref="A249:G249"/>
    <mergeCell ref="A250:G250"/>
    <mergeCell ref="A251:G251"/>
    <mergeCell ref="A241:G241"/>
    <mergeCell ref="A242:G242"/>
    <mergeCell ref="A243:G243"/>
    <mergeCell ref="A244:G244"/>
    <mergeCell ref="A245:G245"/>
    <mergeCell ref="A246:G246"/>
    <mergeCell ref="A235:G235"/>
    <mergeCell ref="A236:G236"/>
    <mergeCell ref="A237:G237"/>
    <mergeCell ref="A238:G238"/>
    <mergeCell ref="A239:G239"/>
    <mergeCell ref="A240:G240"/>
    <mergeCell ref="A234:G234"/>
    <mergeCell ref="B211:G211"/>
    <mergeCell ref="A202:G202"/>
    <mergeCell ref="B212:D212"/>
    <mergeCell ref="B213:D213"/>
    <mergeCell ref="B214:D214"/>
    <mergeCell ref="B215:D215"/>
    <mergeCell ref="B216:D216"/>
    <mergeCell ref="B217:D217"/>
    <mergeCell ref="E212:G212"/>
    <mergeCell ref="E213:G213"/>
    <mergeCell ref="E214:G214"/>
    <mergeCell ref="E215:G215"/>
    <mergeCell ref="E216:G216"/>
    <mergeCell ref="E217:G217"/>
    <mergeCell ref="E218:G218"/>
    <mergeCell ref="E227:G227"/>
    <mergeCell ref="E228:G228"/>
    <mergeCell ref="B218:D218"/>
    <mergeCell ref="E221:G221"/>
    <mergeCell ref="E222:G222"/>
    <mergeCell ref="E223:G223"/>
    <mergeCell ref="E224:G224"/>
    <mergeCell ref="E225:G225"/>
    <mergeCell ref="A181:G181"/>
    <mergeCell ref="A182:G182"/>
    <mergeCell ref="A183:G183"/>
    <mergeCell ref="A184:G184"/>
    <mergeCell ref="A173:G173"/>
    <mergeCell ref="A174:G174"/>
    <mergeCell ref="A177:G177"/>
    <mergeCell ref="A178:G178"/>
    <mergeCell ref="A189:G189"/>
    <mergeCell ref="A167:G167"/>
    <mergeCell ref="A168:G168"/>
    <mergeCell ref="A169:G169"/>
    <mergeCell ref="A170:G170"/>
    <mergeCell ref="A171:G171"/>
    <mergeCell ref="A172:G172"/>
    <mergeCell ref="A176:G176"/>
    <mergeCell ref="A175:G175"/>
    <mergeCell ref="A161:G161"/>
    <mergeCell ref="A162:G162"/>
    <mergeCell ref="A163:G163"/>
    <mergeCell ref="A164:G164"/>
    <mergeCell ref="A165:G165"/>
    <mergeCell ref="A166:G166"/>
    <mergeCell ref="A154:G154"/>
    <mergeCell ref="A157:G157"/>
    <mergeCell ref="A158:G158"/>
    <mergeCell ref="A159:G159"/>
    <mergeCell ref="A160:G160"/>
    <mergeCell ref="A155:G155"/>
    <mergeCell ref="A156:G156"/>
    <mergeCell ref="A148:G148"/>
    <mergeCell ref="A149:G149"/>
    <mergeCell ref="A150:G150"/>
    <mergeCell ref="A151:G151"/>
    <mergeCell ref="A152:G152"/>
    <mergeCell ref="A153:G153"/>
    <mergeCell ref="A142:G142"/>
    <mergeCell ref="A143:G143"/>
    <mergeCell ref="A144:G144"/>
    <mergeCell ref="A145:G145"/>
    <mergeCell ref="A146:G146"/>
    <mergeCell ref="A147:G147"/>
    <mergeCell ref="A136:G136"/>
    <mergeCell ref="A137:G137"/>
    <mergeCell ref="A138:G138"/>
    <mergeCell ref="A139:G139"/>
    <mergeCell ref="A140:G140"/>
    <mergeCell ref="A141:G141"/>
    <mergeCell ref="A130:G130"/>
    <mergeCell ref="A131:G131"/>
    <mergeCell ref="A132:G132"/>
    <mergeCell ref="A133:G133"/>
    <mergeCell ref="A134:G134"/>
    <mergeCell ref="A135:G135"/>
    <mergeCell ref="A124:G124"/>
    <mergeCell ref="A125:G125"/>
    <mergeCell ref="A126:G126"/>
    <mergeCell ref="A127:G127"/>
    <mergeCell ref="A128:G128"/>
    <mergeCell ref="A129:G129"/>
    <mergeCell ref="A118:G118"/>
    <mergeCell ref="A119:G119"/>
    <mergeCell ref="A120:G120"/>
    <mergeCell ref="A121:G121"/>
    <mergeCell ref="A122:G122"/>
    <mergeCell ref="A123:G123"/>
    <mergeCell ref="A113:G113"/>
    <mergeCell ref="A114:G114"/>
    <mergeCell ref="A115:G115"/>
    <mergeCell ref="A116:G116"/>
    <mergeCell ref="A117:G117"/>
    <mergeCell ref="A105:G105"/>
    <mergeCell ref="A106:G106"/>
    <mergeCell ref="A108:G108"/>
    <mergeCell ref="A110:G110"/>
    <mergeCell ref="A111:G111"/>
    <mergeCell ref="A112:G112"/>
    <mergeCell ref="A109:I109"/>
    <mergeCell ref="A98:G98"/>
    <mergeCell ref="A99:G99"/>
    <mergeCell ref="A101:G101"/>
    <mergeCell ref="A102:G102"/>
    <mergeCell ref="A103:G103"/>
    <mergeCell ref="A104:G104"/>
    <mergeCell ref="A92:G92"/>
    <mergeCell ref="A93:G93"/>
    <mergeCell ref="A94:G94"/>
    <mergeCell ref="A95:G95"/>
    <mergeCell ref="A96:G96"/>
    <mergeCell ref="A97:G97"/>
    <mergeCell ref="A86:G86"/>
    <mergeCell ref="A87:G87"/>
    <mergeCell ref="A88:G88"/>
    <mergeCell ref="A89:G89"/>
    <mergeCell ref="A90:G90"/>
    <mergeCell ref="A91:G91"/>
    <mergeCell ref="A80:G80"/>
    <mergeCell ref="A81:G81"/>
    <mergeCell ref="A82:G82"/>
    <mergeCell ref="A83:G83"/>
    <mergeCell ref="A84:G84"/>
    <mergeCell ref="A85:G85"/>
    <mergeCell ref="A73:G73"/>
    <mergeCell ref="A74:G74"/>
    <mergeCell ref="A75:G75"/>
    <mergeCell ref="A76:G76"/>
    <mergeCell ref="A78:G78"/>
    <mergeCell ref="A79:G79"/>
    <mergeCell ref="A66:G66"/>
    <mergeCell ref="A67:G67"/>
    <mergeCell ref="A68:G68"/>
    <mergeCell ref="A69:G69"/>
    <mergeCell ref="A71:G71"/>
    <mergeCell ref="A72:G72"/>
    <mergeCell ref="A60:G60"/>
    <mergeCell ref="A61:G61"/>
    <mergeCell ref="A62:G62"/>
    <mergeCell ref="A63:G63"/>
    <mergeCell ref="A64:G64"/>
    <mergeCell ref="A65:G65"/>
    <mergeCell ref="A56:G56"/>
    <mergeCell ref="A57:G57"/>
    <mergeCell ref="A58:G58"/>
    <mergeCell ref="A59:G59"/>
    <mergeCell ref="B43:E43"/>
    <mergeCell ref="A18:I18"/>
    <mergeCell ref="A34:I34"/>
    <mergeCell ref="F35:G35"/>
    <mergeCell ref="H35:I35"/>
    <mergeCell ref="F19:G19"/>
    <mergeCell ref="H19:I19"/>
    <mergeCell ref="A20:E20"/>
    <mergeCell ref="A21:E21"/>
    <mergeCell ref="A22:E22"/>
    <mergeCell ref="A23:E23"/>
    <mergeCell ref="A24:E24"/>
    <mergeCell ref="A25:E25"/>
    <mergeCell ref="A19:E19"/>
    <mergeCell ref="A27:I27"/>
    <mergeCell ref="A29:I29"/>
    <mergeCell ref="A30:I30"/>
    <mergeCell ref="A31:I31"/>
    <mergeCell ref="A32:I32"/>
    <mergeCell ref="B36:E36"/>
    <mergeCell ref="A11:G11"/>
    <mergeCell ref="B37:E37"/>
    <mergeCell ref="B38:E38"/>
    <mergeCell ref="B39:E39"/>
    <mergeCell ref="B40:E40"/>
    <mergeCell ref="A12:G12"/>
    <mergeCell ref="A13:G13"/>
    <mergeCell ref="A14:G14"/>
    <mergeCell ref="A15:G15"/>
    <mergeCell ref="A16:G16"/>
    <mergeCell ref="A17:G17"/>
    <mergeCell ref="A1:I1"/>
    <mergeCell ref="A2:I2"/>
    <mergeCell ref="A484:E484"/>
    <mergeCell ref="A479:I479"/>
    <mergeCell ref="A476:I476"/>
    <mergeCell ref="A477:I477"/>
    <mergeCell ref="A478:I478"/>
    <mergeCell ref="A480:I480"/>
    <mergeCell ref="A481:E481"/>
    <mergeCell ref="F481:G481"/>
    <mergeCell ref="H481:I481"/>
    <mergeCell ref="A482:E482"/>
    <mergeCell ref="A483:E483"/>
    <mergeCell ref="B435:C435"/>
    <mergeCell ref="A437:I437"/>
    <mergeCell ref="A438:A439"/>
    <mergeCell ref="A463:I463"/>
    <mergeCell ref="A464:I464"/>
    <mergeCell ref="A465:I465"/>
    <mergeCell ref="A466:I466"/>
    <mergeCell ref="A6:G6"/>
    <mergeCell ref="A8:G8"/>
    <mergeCell ref="A9:G9"/>
    <mergeCell ref="A10:G10"/>
    <mergeCell ref="A467:I467"/>
    <mergeCell ref="A468:I468"/>
    <mergeCell ref="A461:I461"/>
    <mergeCell ref="A462:I462"/>
    <mergeCell ref="A445:I445"/>
    <mergeCell ref="A446:I446"/>
    <mergeCell ref="A454:A455"/>
    <mergeCell ref="D455:E455"/>
    <mergeCell ref="B455:C455"/>
    <mergeCell ref="B454:F454"/>
    <mergeCell ref="G454:I454"/>
  </mergeCells>
  <hyperlinks>
    <hyperlink ref="A400:I400" location="Sheet1!F95" display="Note No-34 Other Expenses"/>
  </hyperlinks>
  <printOptions horizontalCentered="1"/>
  <pageMargins left="0.11811023622047245" right="0.11811023622047245" top="1.1811023622047245" bottom="0.11811023622047245" header="0.11811023622047245" footer="0.11811023622047245"/>
  <pageSetup paperSize="9" scale="76" fitToHeight="0" orientation="portrait" r:id="rId1"/>
  <rowBreaks count="9" manualBreakCount="9">
    <brk id="55" max="8" man="1"/>
    <brk id="108" max="8" man="1"/>
    <brk id="151" max="8" man="1"/>
    <brk id="195" max="8" man="1"/>
    <brk id="233" max="8" man="1"/>
    <brk id="288" max="8" man="1"/>
    <brk id="346" max="8" man="1"/>
    <brk id="399" max="8" man="1"/>
    <brk id="452" max="8" man="1"/>
  </rowBreaks>
</worksheet>
</file>

<file path=xl/worksheets/sheet3.xml><?xml version="1.0" encoding="utf-8"?>
<worksheet xmlns="http://schemas.openxmlformats.org/spreadsheetml/2006/main" xmlns:r="http://schemas.openxmlformats.org/officeDocument/2006/relationships">
  <dimension ref="B1:Q50"/>
  <sheetViews>
    <sheetView tabSelected="1" view="pageBreakPreview" zoomScaleNormal="85" zoomScaleSheetLayoutView="100" workbookViewId="0">
      <selection activeCell="B5" sqref="B5"/>
    </sheetView>
  </sheetViews>
  <sheetFormatPr defaultRowHeight="14.4"/>
  <cols>
    <col min="1" max="1" width="5.109375" customWidth="1"/>
    <col min="2" max="2" width="7.33203125" customWidth="1"/>
    <col min="3" max="3" width="13.109375" customWidth="1"/>
    <col min="4" max="4" width="12.44140625" customWidth="1"/>
    <col min="5" max="5" width="17" customWidth="1"/>
    <col min="6" max="6" width="17.109375" customWidth="1"/>
    <col min="7" max="7" width="10" style="231" customWidth="1"/>
    <col min="8" max="8" width="9.33203125" style="231" customWidth="1"/>
    <col min="9" max="9" width="10.21875" style="231" bestFit="1" customWidth="1"/>
    <col min="10" max="10" width="25.88671875" customWidth="1"/>
    <col min="12" max="12" width="9.109375" customWidth="1"/>
    <col min="13" max="14" width="17.33203125" bestFit="1" customWidth="1"/>
    <col min="16" max="17" width="15.33203125" bestFit="1" customWidth="1"/>
  </cols>
  <sheetData>
    <row r="1" spans="2:13">
      <c r="B1" s="193" t="str">
        <f>+'BS &amp; PL'!A3</f>
        <v xml:space="preserve"> XXXXXXXXXXXXXXXXXXPrivate Limited</v>
      </c>
    </row>
    <row r="2" spans="2:13">
      <c r="B2" s="193" t="str">
        <f>[1]ADD.INF.!A4</f>
        <v>Notes forming part of the financial statements</v>
      </c>
    </row>
    <row r="3" spans="2:13">
      <c r="B3" s="193"/>
    </row>
    <row r="4" spans="2:13" ht="15" thickBot="1">
      <c r="B4" s="194" t="s">
        <v>479</v>
      </c>
      <c r="C4" s="195"/>
      <c r="D4" s="196"/>
      <c r="E4" s="196"/>
      <c r="F4" s="196"/>
      <c r="G4" s="232"/>
      <c r="H4" s="232"/>
      <c r="I4" s="232"/>
    </row>
    <row r="5" spans="2:13" ht="15" thickBot="1">
      <c r="B5" s="197" t="s">
        <v>389</v>
      </c>
      <c r="C5" s="198"/>
      <c r="D5" s="198"/>
      <c r="E5" s="198"/>
      <c r="F5" s="198"/>
      <c r="G5" s="233"/>
      <c r="H5" s="234"/>
      <c r="I5" s="234"/>
      <c r="J5" s="199"/>
    </row>
    <row r="6" spans="2:13" s="225" customFormat="1" ht="43.8" thickBot="1">
      <c r="B6" s="200" t="s">
        <v>390</v>
      </c>
      <c r="C6" s="201" t="s">
        <v>391</v>
      </c>
      <c r="D6" s="201" t="s">
        <v>392</v>
      </c>
      <c r="E6" s="201" t="s">
        <v>393</v>
      </c>
      <c r="F6" s="201" t="s">
        <v>394</v>
      </c>
      <c r="G6" s="202" t="str">
        <f>[1]BS!F6</f>
        <v>As at 31 March, 2022</v>
      </c>
      <c r="H6" s="202" t="str">
        <f>[1]BS!G6</f>
        <v>As at 31 March, 2021</v>
      </c>
      <c r="I6" s="202" t="s">
        <v>395</v>
      </c>
      <c r="J6" s="203" t="s">
        <v>396</v>
      </c>
    </row>
    <row r="7" spans="2:13" ht="43.2">
      <c r="B7" s="204" t="s">
        <v>380</v>
      </c>
      <c r="C7" s="205" t="s">
        <v>397</v>
      </c>
      <c r="D7" s="205" t="s">
        <v>398</v>
      </c>
      <c r="E7" s="205" t="s">
        <v>399</v>
      </c>
      <c r="F7" s="205" t="s">
        <v>400</v>
      </c>
      <c r="G7" s="235" t="e">
        <f>M21/M22</f>
        <v>#DIV/0!</v>
      </c>
      <c r="H7" s="235" t="e">
        <f>N21/N22</f>
        <v>#DIV/0!</v>
      </c>
      <c r="I7" s="230" t="str">
        <f t="shared" ref="I7:I18" si="0">IFERROR((G7-H7)/H7,"")</f>
        <v/>
      </c>
      <c r="J7" s="213" t="s">
        <v>475</v>
      </c>
      <c r="M7" s="226"/>
    </row>
    <row r="8" spans="2:13" s="227" customFormat="1" ht="28.8">
      <c r="B8" s="207" t="s">
        <v>381</v>
      </c>
      <c r="C8" s="208" t="s">
        <v>401</v>
      </c>
      <c r="D8" s="208" t="s">
        <v>398</v>
      </c>
      <c r="E8" s="208" t="s">
        <v>402</v>
      </c>
      <c r="F8" s="208" t="s">
        <v>403</v>
      </c>
      <c r="G8" s="235">
        <f>M23/M24</f>
        <v>0</v>
      </c>
      <c r="H8" s="235">
        <f>N23/N24</f>
        <v>0</v>
      </c>
      <c r="I8" s="230" t="str">
        <f t="shared" si="0"/>
        <v/>
      </c>
      <c r="J8" s="209" t="s">
        <v>476</v>
      </c>
    </row>
    <row r="9" spans="2:13" s="225" customFormat="1" ht="115.2">
      <c r="B9" s="210" t="s">
        <v>404</v>
      </c>
      <c r="C9" s="211" t="s">
        <v>405</v>
      </c>
      <c r="D9" s="208" t="s">
        <v>398</v>
      </c>
      <c r="E9" s="211" t="s">
        <v>406</v>
      </c>
      <c r="F9" s="211" t="s">
        <v>407</v>
      </c>
      <c r="G9" s="236" t="str">
        <f>IFERROR(M25/(M26+M23),"")</f>
        <v/>
      </c>
      <c r="H9" s="236" t="str">
        <f>IFERROR(N25/(N26+N23),"")</f>
        <v/>
      </c>
      <c r="I9" s="230" t="str">
        <f t="shared" si="0"/>
        <v/>
      </c>
      <c r="J9" s="209" t="s">
        <v>476</v>
      </c>
    </row>
    <row r="10" spans="2:13" s="225" customFormat="1" ht="115.2">
      <c r="B10" s="210" t="s">
        <v>408</v>
      </c>
      <c r="C10" s="211" t="s">
        <v>409</v>
      </c>
      <c r="D10" s="211" t="s">
        <v>410</v>
      </c>
      <c r="E10" s="211" t="s">
        <v>411</v>
      </c>
      <c r="F10" s="211" t="s">
        <v>412</v>
      </c>
      <c r="G10" s="230">
        <f>M27/M24</f>
        <v>6.6974931055218028E-3</v>
      </c>
      <c r="H10" s="230">
        <f>N27/N24</f>
        <v>-4.3754175016700064E-2</v>
      </c>
      <c r="I10" s="230">
        <f t="shared" si="0"/>
        <v>-1.1530709492971931</v>
      </c>
      <c r="J10" s="212" t="s">
        <v>477</v>
      </c>
    </row>
    <row r="11" spans="2:13" s="225" customFormat="1" ht="43.2">
      <c r="B11" s="210" t="s">
        <v>413</v>
      </c>
      <c r="C11" s="211" t="s">
        <v>414</v>
      </c>
      <c r="D11" s="208" t="s">
        <v>398</v>
      </c>
      <c r="E11" s="211" t="s">
        <v>415</v>
      </c>
      <c r="F11" s="211" t="s">
        <v>416</v>
      </c>
      <c r="G11" s="235" t="str">
        <f>IFERROR(M28/M31,"")</f>
        <v/>
      </c>
      <c r="H11" s="235" t="str">
        <f>IFERROR(N28/N31,"")</f>
        <v/>
      </c>
      <c r="I11" s="230" t="str">
        <f t="shared" si="0"/>
        <v/>
      </c>
      <c r="J11" s="212" t="s">
        <v>476</v>
      </c>
    </row>
    <row r="12" spans="2:13" s="225" customFormat="1" ht="57.6">
      <c r="B12" s="210" t="s">
        <v>417</v>
      </c>
      <c r="C12" s="211" t="s">
        <v>418</v>
      </c>
      <c r="D12" s="208" t="s">
        <v>398</v>
      </c>
      <c r="E12" s="211" t="s">
        <v>352</v>
      </c>
      <c r="F12" s="211" t="s">
        <v>419</v>
      </c>
      <c r="G12" s="235" t="str">
        <f>IFERROR(M32/M35,"")</f>
        <v/>
      </c>
      <c r="H12" s="235" t="str">
        <f>IFERROR(N32/N35,"")</f>
        <v/>
      </c>
      <c r="I12" s="230" t="str">
        <f t="shared" si="0"/>
        <v/>
      </c>
      <c r="J12" s="212" t="s">
        <v>476</v>
      </c>
    </row>
    <row r="13" spans="2:13" ht="43.2">
      <c r="B13" s="207" t="s">
        <v>420</v>
      </c>
      <c r="C13" s="208" t="s">
        <v>421</v>
      </c>
      <c r="D13" s="208" t="s">
        <v>398</v>
      </c>
      <c r="E13" s="211" t="s">
        <v>415</v>
      </c>
      <c r="F13" s="211" t="s">
        <v>422</v>
      </c>
      <c r="G13" s="235" t="str">
        <f>IFERROR(M28/M38,"")</f>
        <v/>
      </c>
      <c r="H13" s="235" t="str">
        <f>IFERROR(N28/N38,"")</f>
        <v/>
      </c>
      <c r="I13" s="230" t="str">
        <f t="shared" si="0"/>
        <v/>
      </c>
      <c r="J13" s="212" t="s">
        <v>476</v>
      </c>
    </row>
    <row r="14" spans="2:13" ht="43.2">
      <c r="B14" s="204" t="s">
        <v>423</v>
      </c>
      <c r="C14" s="208" t="s">
        <v>424</v>
      </c>
      <c r="D14" s="208" t="s">
        <v>398</v>
      </c>
      <c r="E14" s="211" t="s">
        <v>352</v>
      </c>
      <c r="F14" s="211" t="s">
        <v>425</v>
      </c>
      <c r="G14" s="237" t="e">
        <f>M32/(M21-M22)</f>
        <v>#DIV/0!</v>
      </c>
      <c r="H14" s="237" t="e">
        <f>N32/(N21-N22)</f>
        <v>#DIV/0!</v>
      </c>
      <c r="I14" s="230" t="str">
        <f t="shared" si="0"/>
        <v/>
      </c>
      <c r="J14" s="212" t="s">
        <v>477</v>
      </c>
    </row>
    <row r="15" spans="2:13" ht="72">
      <c r="B15" s="207" t="s">
        <v>48</v>
      </c>
      <c r="C15" s="208" t="s">
        <v>426</v>
      </c>
      <c r="D15" s="211" t="s">
        <v>410</v>
      </c>
      <c r="E15" s="211" t="s">
        <v>427</v>
      </c>
      <c r="F15" s="211" t="s">
        <v>352</v>
      </c>
      <c r="G15" s="230" t="e">
        <f>M27/M32</f>
        <v>#DIV/0!</v>
      </c>
      <c r="H15" s="230" t="e">
        <f>N27/N32</f>
        <v>#DIV/0!</v>
      </c>
      <c r="I15" s="230" t="str">
        <f t="shared" si="0"/>
        <v/>
      </c>
      <c r="J15" s="213" t="s">
        <v>478</v>
      </c>
    </row>
    <row r="16" spans="2:13" ht="72">
      <c r="B16" s="207" t="s">
        <v>428</v>
      </c>
      <c r="C16" s="208" t="s">
        <v>429</v>
      </c>
      <c r="D16" s="211" t="s">
        <v>410</v>
      </c>
      <c r="E16" s="211" t="s">
        <v>430</v>
      </c>
      <c r="F16" s="211" t="s">
        <v>352</v>
      </c>
      <c r="G16" s="239" t="e">
        <f>(M27+'BS &amp; PL'!H105)/M32</f>
        <v>#DIV/0!</v>
      </c>
      <c r="H16" s="239" t="e">
        <f>(N27+'BS &amp; PL'!I105)/N32</f>
        <v>#DIV/0!</v>
      </c>
      <c r="I16" s="230" t="str">
        <f t="shared" si="0"/>
        <v/>
      </c>
      <c r="J16" s="213" t="s">
        <v>478</v>
      </c>
    </row>
    <row r="17" spans="2:17" ht="43.2">
      <c r="B17" s="204" t="s">
        <v>431</v>
      </c>
      <c r="C17" s="208" t="s">
        <v>432</v>
      </c>
      <c r="D17" s="211" t="s">
        <v>410</v>
      </c>
      <c r="E17" s="211" t="s">
        <v>433</v>
      </c>
      <c r="F17" s="211" t="s">
        <v>434</v>
      </c>
      <c r="G17" s="230">
        <f>(M39/(M40-M22))</f>
        <v>0</v>
      </c>
      <c r="H17" s="230">
        <f>(N39/(N40-N22))</f>
        <v>-3.5612892451569809E-2</v>
      </c>
      <c r="I17" s="230">
        <f t="shared" si="0"/>
        <v>-1</v>
      </c>
      <c r="J17" s="212" t="s">
        <v>477</v>
      </c>
    </row>
    <row r="18" spans="2:17" ht="28.8">
      <c r="B18" s="214" t="s">
        <v>435</v>
      </c>
      <c r="C18" s="215" t="s">
        <v>436</v>
      </c>
      <c r="D18" s="216" t="s">
        <v>410</v>
      </c>
      <c r="E18" s="216" t="s">
        <v>437</v>
      </c>
      <c r="F18" s="216" t="s">
        <v>438</v>
      </c>
      <c r="G18" s="238" t="str">
        <f>IFERROR(M42/M43,"")</f>
        <v/>
      </c>
      <c r="H18" s="238" t="str">
        <f>IFERROR(N42/N43,"")</f>
        <v/>
      </c>
      <c r="I18" s="230" t="str">
        <f t="shared" si="0"/>
        <v/>
      </c>
      <c r="J18" s="217"/>
    </row>
    <row r="19" spans="2:17" ht="16.2" customHeight="1">
      <c r="B19" s="218"/>
      <c r="C19" s="196"/>
      <c r="D19" s="196"/>
      <c r="E19" s="196"/>
      <c r="F19" s="196"/>
      <c r="G19" s="232"/>
      <c r="H19" s="232"/>
      <c r="I19" s="232"/>
      <c r="J19" s="206"/>
    </row>
    <row r="20" spans="2:17" hidden="1">
      <c r="B20" s="218"/>
      <c r="C20" s="196"/>
      <c r="D20" s="196"/>
      <c r="E20" s="196"/>
      <c r="F20" s="196"/>
      <c r="G20" s="232"/>
      <c r="H20" s="232"/>
      <c r="I20" s="232"/>
      <c r="J20" s="206" t="s">
        <v>439</v>
      </c>
    </row>
    <row r="21" spans="2:17" hidden="1">
      <c r="B21" s="218"/>
      <c r="C21" s="196"/>
      <c r="D21" s="219"/>
      <c r="E21" s="219"/>
      <c r="F21" s="219"/>
      <c r="G21" s="232"/>
      <c r="H21" s="232"/>
      <c r="I21" s="232"/>
      <c r="J21" s="206" t="s">
        <v>440</v>
      </c>
      <c r="K21" s="219" t="s">
        <v>399</v>
      </c>
      <c r="M21" s="228">
        <f>+'BS &amp; PL'!H56</f>
        <v>0</v>
      </c>
      <c r="N21" s="228">
        <f>+'BS &amp; PL'!K56</f>
        <v>0</v>
      </c>
    </row>
    <row r="22" spans="2:17" hidden="1">
      <c r="B22" s="218"/>
      <c r="C22" s="196"/>
      <c r="D22" s="219"/>
      <c r="E22" s="219"/>
      <c r="F22" s="219"/>
      <c r="G22" s="232"/>
      <c r="H22" s="232"/>
      <c r="I22" s="232"/>
      <c r="J22" s="206" t="s">
        <v>441</v>
      </c>
      <c r="K22" s="219" t="s">
        <v>457</v>
      </c>
      <c r="M22" s="228">
        <f>+'BS &amp; PL'!H33</f>
        <v>0</v>
      </c>
      <c r="N22" s="228">
        <f>+'BS &amp; PL'!K33</f>
        <v>0</v>
      </c>
      <c r="P22" s="229">
        <f>M21-M22</f>
        <v>0</v>
      </c>
      <c r="Q22" s="229">
        <f>N21-N22</f>
        <v>0</v>
      </c>
    </row>
    <row r="23" spans="2:17" hidden="1">
      <c r="B23" s="218"/>
      <c r="C23" s="196"/>
      <c r="D23" s="219"/>
      <c r="E23" s="219"/>
      <c r="F23" s="219"/>
      <c r="G23" s="232"/>
      <c r="H23" s="232"/>
      <c r="I23" s="232"/>
      <c r="J23" s="206" t="s">
        <v>442</v>
      </c>
      <c r="K23" s="219" t="s">
        <v>458</v>
      </c>
      <c r="M23" s="228"/>
      <c r="N23" s="228"/>
    </row>
    <row r="24" spans="2:17" hidden="1">
      <c r="B24" s="218"/>
      <c r="C24" s="196"/>
      <c r="D24" s="219"/>
      <c r="E24" s="219"/>
      <c r="F24" s="219"/>
      <c r="G24" s="232"/>
      <c r="H24" s="232"/>
      <c r="I24" s="232"/>
      <c r="J24" s="206" t="s">
        <v>443</v>
      </c>
      <c r="K24" s="219" t="s">
        <v>459</v>
      </c>
      <c r="M24" s="228">
        <f>+'BS &amp; PL'!H17</f>
        <v>96454</v>
      </c>
      <c r="N24" s="228">
        <f>+'BS &amp; PL'!K17</f>
        <v>95808</v>
      </c>
    </row>
    <row r="25" spans="2:17" hidden="1">
      <c r="B25" s="218"/>
      <c r="C25" s="196"/>
      <c r="D25" s="219"/>
      <c r="E25" s="219"/>
      <c r="F25" s="219"/>
      <c r="G25" s="232"/>
      <c r="H25" s="232"/>
      <c r="I25" s="232"/>
      <c r="J25" s="206" t="s">
        <v>444</v>
      </c>
      <c r="K25" s="219" t="s">
        <v>460</v>
      </c>
      <c r="M25" s="228">
        <f>+'BS &amp; PL'!H98</f>
        <v>0</v>
      </c>
      <c r="N25" s="228">
        <f>+'BS &amp; PL'!K102</f>
        <v>-2706</v>
      </c>
    </row>
    <row r="26" spans="2:17" hidden="1">
      <c r="B26" s="218"/>
      <c r="C26" s="196"/>
      <c r="D26" s="219"/>
      <c r="E26" s="219"/>
      <c r="F26" s="219"/>
      <c r="G26" s="232"/>
      <c r="H26" s="232"/>
      <c r="I26" s="232"/>
      <c r="J26" s="206" t="s">
        <v>445</v>
      </c>
      <c r="K26" s="219" t="s">
        <v>461</v>
      </c>
      <c r="M26" s="228"/>
      <c r="N26" s="228"/>
    </row>
    <row r="27" spans="2:17" hidden="1">
      <c r="B27" s="218"/>
      <c r="C27" s="196"/>
      <c r="D27" s="219"/>
      <c r="E27" s="219"/>
      <c r="F27" s="219"/>
      <c r="G27" s="232"/>
      <c r="H27" s="232"/>
      <c r="I27" s="232"/>
      <c r="J27" s="206" t="s">
        <v>446</v>
      </c>
      <c r="K27" s="219" t="s">
        <v>462</v>
      </c>
      <c r="M27" s="228">
        <f>+'BS &amp; PL'!H115</f>
        <v>646</v>
      </c>
      <c r="N27" s="228">
        <f>+'BS &amp; PL'!K115</f>
        <v>-4192</v>
      </c>
    </row>
    <row r="28" spans="2:17" hidden="1">
      <c r="B28" s="218"/>
      <c r="C28" s="196"/>
      <c r="D28" s="220"/>
      <c r="E28" s="220"/>
      <c r="F28" s="220"/>
      <c r="G28" s="232"/>
      <c r="H28" s="232"/>
      <c r="I28" s="232"/>
      <c r="J28" s="206" t="s">
        <v>447</v>
      </c>
      <c r="K28" s="220" t="s">
        <v>415</v>
      </c>
      <c r="M28" s="228"/>
      <c r="N28" s="228"/>
    </row>
    <row r="29" spans="2:17" hidden="1">
      <c r="B29" s="218"/>
      <c r="C29" s="196"/>
      <c r="D29" s="219"/>
      <c r="E29" s="219"/>
      <c r="F29" s="219"/>
      <c r="G29" s="232"/>
      <c r="H29" s="232"/>
      <c r="I29" s="232"/>
      <c r="J29" s="206" t="s">
        <v>448</v>
      </c>
      <c r="K29" s="219" t="s">
        <v>463</v>
      </c>
      <c r="M29" s="228"/>
      <c r="N29" s="228"/>
    </row>
    <row r="30" spans="2:17" hidden="1">
      <c r="B30" s="218"/>
      <c r="C30" s="196"/>
      <c r="D30" s="219"/>
      <c r="E30" s="219"/>
      <c r="F30" s="219"/>
      <c r="G30" s="232"/>
      <c r="H30" s="232"/>
      <c r="I30" s="232"/>
      <c r="J30" s="206" t="s">
        <v>449</v>
      </c>
      <c r="K30" s="219" t="s">
        <v>464</v>
      </c>
      <c r="M30" s="228"/>
      <c r="N30" s="228"/>
    </row>
    <row r="31" spans="2:17" hidden="1">
      <c r="B31" s="218"/>
      <c r="C31" s="196"/>
      <c r="D31" s="220"/>
      <c r="E31" s="220"/>
      <c r="F31" s="220"/>
      <c r="G31" s="232"/>
      <c r="H31" s="232"/>
      <c r="I31" s="232"/>
      <c r="J31" s="206" t="s">
        <v>448</v>
      </c>
      <c r="K31" s="220" t="s">
        <v>465</v>
      </c>
      <c r="M31" s="228">
        <f>(M29+M30)/2</f>
        <v>0</v>
      </c>
      <c r="N31" s="228">
        <f>(N29+N30)/2</f>
        <v>0</v>
      </c>
    </row>
    <row r="32" spans="2:17" hidden="1">
      <c r="B32" s="218"/>
      <c r="C32" s="196"/>
      <c r="D32" s="220"/>
      <c r="E32" s="220"/>
      <c r="F32" s="220"/>
      <c r="G32" s="232"/>
      <c r="H32" s="232"/>
      <c r="I32" s="232"/>
      <c r="J32" s="206" t="s">
        <v>449</v>
      </c>
      <c r="K32" s="220" t="s">
        <v>466</v>
      </c>
      <c r="M32" s="228">
        <f>+'BS &amp; PL'!H85</f>
        <v>0</v>
      </c>
      <c r="N32" s="228">
        <f>+'BS &amp; PL'!K85</f>
        <v>0</v>
      </c>
    </row>
    <row r="33" spans="2:14" hidden="1">
      <c r="B33" s="218"/>
      <c r="C33" s="196"/>
      <c r="D33" s="219"/>
      <c r="E33" s="219"/>
      <c r="F33" s="219"/>
      <c r="G33" s="232"/>
      <c r="H33" s="232"/>
      <c r="I33" s="232"/>
      <c r="J33" s="206" t="s">
        <v>450</v>
      </c>
      <c r="K33" s="219" t="s">
        <v>467</v>
      </c>
      <c r="M33" s="228"/>
      <c r="N33" s="228"/>
    </row>
    <row r="34" spans="2:14" hidden="1">
      <c r="B34" s="218"/>
      <c r="C34" s="196"/>
      <c r="D34" s="219"/>
      <c r="E34" s="219"/>
      <c r="F34" s="219"/>
      <c r="G34" s="232"/>
      <c r="H34" s="232"/>
      <c r="I34" s="232"/>
      <c r="J34" s="206" t="s">
        <v>451</v>
      </c>
      <c r="K34" s="219" t="s">
        <v>468</v>
      </c>
      <c r="M34" s="228"/>
      <c r="N34" s="228"/>
    </row>
    <row r="35" spans="2:14" hidden="1">
      <c r="B35" s="218"/>
      <c r="C35" s="196"/>
      <c r="D35" s="220"/>
      <c r="E35" s="220"/>
      <c r="F35" s="220"/>
      <c r="G35" s="232"/>
      <c r="H35" s="232"/>
      <c r="I35" s="232"/>
      <c r="J35" s="206" t="s">
        <v>452</v>
      </c>
      <c r="K35" s="220" t="s">
        <v>419</v>
      </c>
      <c r="M35" s="228">
        <f>(M33+M34)/2</f>
        <v>0</v>
      </c>
      <c r="N35" s="228">
        <f>(N33+N34)/2</f>
        <v>0</v>
      </c>
    </row>
    <row r="36" spans="2:14" hidden="1">
      <c r="B36" s="218"/>
      <c r="C36" s="196"/>
      <c r="D36" s="219"/>
      <c r="E36" s="219"/>
      <c r="F36" s="219"/>
      <c r="G36" s="232"/>
      <c r="H36" s="232"/>
      <c r="I36" s="232"/>
      <c r="J36" s="206" t="s">
        <v>453</v>
      </c>
      <c r="K36" s="219" t="s">
        <v>469</v>
      </c>
      <c r="M36" s="228"/>
      <c r="N36" s="228"/>
    </row>
    <row r="37" spans="2:14" hidden="1">
      <c r="B37" s="218"/>
      <c r="C37" s="196"/>
      <c r="D37" s="219"/>
      <c r="E37" s="219"/>
      <c r="F37" s="219"/>
      <c r="G37" s="232"/>
      <c r="H37" s="232"/>
      <c r="I37" s="232"/>
      <c r="J37" s="206" t="s">
        <v>454</v>
      </c>
      <c r="K37" s="219" t="s">
        <v>470</v>
      </c>
      <c r="M37" s="228"/>
      <c r="N37" s="228"/>
    </row>
    <row r="38" spans="2:14" hidden="1">
      <c r="B38" s="218"/>
      <c r="C38" s="196"/>
      <c r="D38" s="219"/>
      <c r="E38" s="219"/>
      <c r="F38" s="219"/>
      <c r="G38" s="232"/>
      <c r="H38" s="232"/>
      <c r="I38" s="232"/>
      <c r="J38" s="206" t="s">
        <v>455</v>
      </c>
      <c r="K38" s="219" t="s">
        <v>422</v>
      </c>
      <c r="M38" s="228">
        <f>(M36+M37)/2</f>
        <v>0</v>
      </c>
      <c r="N38" s="228">
        <f>(N36+N37)/2</f>
        <v>0</v>
      </c>
    </row>
    <row r="39" spans="2:14" hidden="1">
      <c r="B39" s="218"/>
      <c r="C39" s="196"/>
      <c r="D39" s="220"/>
      <c r="E39" s="220"/>
      <c r="F39" s="220"/>
      <c r="G39" s="232"/>
      <c r="H39" s="232"/>
      <c r="I39" s="232"/>
      <c r="J39" s="206" t="s">
        <v>450</v>
      </c>
      <c r="K39" s="220" t="s">
        <v>471</v>
      </c>
      <c r="M39" s="228">
        <f>+M25-'BS &amp; PL'!H93</f>
        <v>0</v>
      </c>
      <c r="N39" s="228">
        <f>+N25-'BS &amp; PL'!K93</f>
        <v>-3412</v>
      </c>
    </row>
    <row r="40" spans="2:14" hidden="1">
      <c r="B40" s="218"/>
      <c r="C40" s="196"/>
      <c r="D40" s="219"/>
      <c r="E40" s="219"/>
      <c r="F40" s="219"/>
      <c r="G40" s="232"/>
      <c r="H40" s="232"/>
      <c r="I40" s="232"/>
      <c r="J40" s="206" t="s">
        <v>451</v>
      </c>
      <c r="K40" s="219" t="s">
        <v>434</v>
      </c>
      <c r="M40" s="228">
        <f>+'BS &amp; PL'!H17</f>
        <v>96454</v>
      </c>
      <c r="N40" s="228">
        <f>+'BS &amp; PL'!K17</f>
        <v>95808</v>
      </c>
    </row>
    <row r="41" spans="2:14" hidden="1">
      <c r="B41" s="218"/>
      <c r="C41" s="196"/>
      <c r="D41" s="219"/>
      <c r="E41" s="219"/>
      <c r="F41" s="219"/>
      <c r="G41" s="232"/>
      <c r="H41" s="232"/>
      <c r="I41" s="232"/>
      <c r="J41" s="206" t="s">
        <v>456</v>
      </c>
      <c r="K41" s="219" t="s">
        <v>472</v>
      </c>
      <c r="M41" s="228">
        <f>+'BS &amp; PL'!H14</f>
        <v>100000</v>
      </c>
      <c r="N41" s="228">
        <f>+'BS &amp; PL'!K14</f>
        <v>100000</v>
      </c>
    </row>
    <row r="42" spans="2:14" hidden="1">
      <c r="B42" s="218"/>
      <c r="C42" s="196"/>
      <c r="D42" s="196"/>
      <c r="E42" s="196"/>
      <c r="F42" s="196"/>
      <c r="G42" s="232"/>
      <c r="H42" s="232"/>
      <c r="I42" s="232"/>
      <c r="J42" s="206" t="s">
        <v>453</v>
      </c>
      <c r="K42" s="220" t="s">
        <v>473</v>
      </c>
      <c r="M42" s="228"/>
      <c r="N42" s="228"/>
    </row>
    <row r="43" spans="2:14" hidden="1">
      <c r="B43" s="218"/>
      <c r="C43" s="196"/>
      <c r="D43" s="196"/>
      <c r="E43" s="196"/>
      <c r="F43" s="196"/>
      <c r="G43" s="232"/>
      <c r="H43" s="232"/>
      <c r="I43" s="232"/>
      <c r="J43" s="206" t="s">
        <v>454</v>
      </c>
      <c r="K43" s="220" t="s">
        <v>474</v>
      </c>
      <c r="M43" s="228"/>
      <c r="N43" s="228"/>
    </row>
    <row r="44" spans="2:14" hidden="1">
      <c r="B44" s="218"/>
      <c r="C44" s="196"/>
      <c r="D44" s="196"/>
      <c r="E44" s="196"/>
      <c r="F44" s="196"/>
      <c r="G44" s="232"/>
      <c r="H44" s="232"/>
      <c r="I44" s="232"/>
      <c r="J44" s="206"/>
    </row>
    <row r="45" spans="2:14" hidden="1">
      <c r="B45" s="218"/>
      <c r="C45" s="196"/>
      <c r="D45" s="196"/>
      <c r="E45" s="196"/>
      <c r="F45" s="196"/>
      <c r="G45" s="232"/>
      <c r="H45" s="232"/>
      <c r="I45" s="232"/>
      <c r="J45" s="206"/>
    </row>
    <row r="46" spans="2:14" hidden="1">
      <c r="B46" s="218"/>
      <c r="C46" s="196"/>
      <c r="D46" s="196"/>
      <c r="E46" s="196"/>
      <c r="F46" s="196"/>
      <c r="G46" s="232"/>
      <c r="H46" s="232"/>
      <c r="I46" s="232"/>
      <c r="J46" s="206"/>
    </row>
    <row r="47" spans="2:14" hidden="1">
      <c r="B47" s="218"/>
      <c r="C47" s="196"/>
      <c r="D47" s="196"/>
      <c r="E47" s="196"/>
      <c r="F47" s="196"/>
      <c r="G47" s="232"/>
      <c r="H47" s="232"/>
      <c r="I47" s="232"/>
      <c r="J47" s="206"/>
    </row>
    <row r="48" spans="2:14" ht="16.8" customHeight="1">
      <c r="B48" s="218"/>
      <c r="C48" s="196"/>
      <c r="D48" s="196"/>
      <c r="E48" s="196"/>
      <c r="F48" s="196"/>
      <c r="G48" s="232"/>
      <c r="H48" s="232"/>
      <c r="I48" s="232"/>
      <c r="J48" s="206"/>
    </row>
    <row r="49" spans="2:6">
      <c r="B49" s="221"/>
      <c r="C49" s="221"/>
      <c r="D49" s="221"/>
      <c r="E49" s="221"/>
      <c r="F49" s="221"/>
    </row>
    <row r="50" spans="2:6">
      <c r="B50" s="222"/>
      <c r="C50" s="223"/>
      <c r="D50" s="224"/>
      <c r="E50" s="224"/>
      <c r="F50" s="221"/>
    </row>
  </sheetData>
  <pageMargins left="0.22" right="0.24" top="0.24" bottom="0.22" header="0.16" footer="0.17"/>
  <pageSetup scale="8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BS &amp; PL</vt:lpstr>
      <vt:lpstr>1-2</vt:lpstr>
      <vt:lpstr>add. info (2)</vt:lpstr>
      <vt:lpstr>'1-2'!Print_Area</vt:lpstr>
      <vt:lpstr>'add. info (2)'!Print_Area</vt:lpstr>
      <vt:lpstr>'BS &amp; PL'!Print_Area</vt:lpstr>
      <vt:lpstr>'1-2'!Print_Titles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Avneet</dc:creator>
  <cp:lastModifiedBy>lenovo</cp:lastModifiedBy>
  <cp:lastPrinted>2022-12-02T17:07:33Z</cp:lastPrinted>
  <dcterms:created xsi:type="dcterms:W3CDTF">2015-04-11T05:19:14Z</dcterms:created>
  <dcterms:modified xsi:type="dcterms:W3CDTF">2022-12-02T17:07:47Z</dcterms:modified>
</cp:coreProperties>
</file>