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5600" windowHeight="5700" tabRatio="852" activeTab="2"/>
  </bookViews>
  <sheets>
    <sheet name="FIRM MASTER" sheetId="24" r:id="rId1"/>
    <sheet name="GST-Sales" sheetId="1" r:id="rId2"/>
    <sheet name="GST-PURCH" sheetId="2" r:id="rId3"/>
    <sheet name="gst return" sheetId="10" state="hidden" r:id="rId4"/>
  </sheets>
  <calcPr calcId="144525"/>
</workbook>
</file>

<file path=xl/calcChain.xml><?xml version="1.0" encoding="utf-8"?>
<calcChain xmlns="http://schemas.openxmlformats.org/spreadsheetml/2006/main">
  <c r="M27" i="1" l="1"/>
  <c r="N25" i="1"/>
  <c r="M25" i="1"/>
  <c r="J25" i="1"/>
  <c r="M22" i="2" l="1"/>
  <c r="N22" i="2" s="1"/>
  <c r="K18" i="2"/>
  <c r="M18" i="2" s="1"/>
  <c r="N18" i="2" s="1"/>
  <c r="K16" i="2"/>
  <c r="M16" i="2" s="1"/>
  <c r="N16" i="2" s="1"/>
  <c r="K15" i="2"/>
  <c r="M15" i="2" s="1"/>
  <c r="N15" i="2" s="1"/>
  <c r="M11" i="2"/>
  <c r="N11" i="2" s="1"/>
  <c r="M10" i="2"/>
  <c r="N10" i="2" s="1"/>
  <c r="M9" i="2"/>
  <c r="N9" i="2" s="1"/>
  <c r="K7" i="2"/>
  <c r="M7" i="2" s="1"/>
  <c r="N7" i="2" s="1"/>
  <c r="K6" i="2"/>
  <c r="M6" i="2" s="1"/>
  <c r="N6" i="2" s="1"/>
  <c r="K5" i="2"/>
  <c r="M5" i="2" s="1"/>
  <c r="N5" i="2" s="1"/>
  <c r="K4" i="2"/>
  <c r="M4" i="2" s="1"/>
  <c r="N4" i="2" s="1"/>
  <c r="K16" i="1" l="1"/>
  <c r="M16" i="1" s="1"/>
  <c r="N16" i="1" s="1"/>
  <c r="K31" i="1" l="1"/>
  <c r="M31" i="1" s="1"/>
  <c r="N31" i="1" s="1"/>
  <c r="M24" i="1"/>
  <c r="K23" i="1"/>
  <c r="K20" i="1"/>
  <c r="M20" i="1" s="1"/>
  <c r="N20" i="1" s="1"/>
  <c r="K19" i="1"/>
  <c r="M19" i="1" s="1"/>
  <c r="N19" i="1" s="1"/>
  <c r="K17" i="1"/>
  <c r="M17" i="1" s="1"/>
  <c r="N17" i="1" s="1"/>
  <c r="K13" i="1"/>
  <c r="M13" i="1" s="1"/>
  <c r="N13" i="1" s="1"/>
  <c r="K12" i="1"/>
  <c r="M12" i="1" s="1"/>
  <c r="N12" i="1" s="1"/>
  <c r="K11" i="1"/>
  <c r="M11" i="1" s="1"/>
  <c r="N11" i="1" s="1"/>
  <c r="K10" i="1"/>
  <c r="M10" i="1" s="1"/>
  <c r="N10" i="1" s="1"/>
  <c r="K8" i="1"/>
  <c r="M8" i="1" s="1"/>
  <c r="N8" i="1" s="1"/>
  <c r="K7" i="1"/>
  <c r="M7" i="1" s="1"/>
  <c r="N7" i="1" s="1"/>
  <c r="K6" i="1"/>
  <c r="M6" i="1" s="1"/>
  <c r="N6" i="1" s="1"/>
  <c r="K5" i="1"/>
  <c r="M5" i="1" s="1"/>
  <c r="N5" i="1" s="1"/>
  <c r="K4" i="1"/>
  <c r="M4" i="1" s="1"/>
  <c r="N4" i="1" s="1"/>
  <c r="M23" i="1" l="1"/>
  <c r="N23" i="1" s="1"/>
  <c r="N14" i="1"/>
  <c r="N21" i="1"/>
</calcChain>
</file>

<file path=xl/sharedStrings.xml><?xml version="1.0" encoding="utf-8"?>
<sst xmlns="http://schemas.openxmlformats.org/spreadsheetml/2006/main" count="235" uniqueCount="160">
  <si>
    <t>Sr. No.</t>
  </si>
  <si>
    <t>Date</t>
  </si>
  <si>
    <t>Bill No.</t>
  </si>
  <si>
    <t>Party</t>
  </si>
  <si>
    <t xml:space="preserve">Stock Item </t>
  </si>
  <si>
    <t xml:space="preserve">Rate </t>
  </si>
  <si>
    <t>GST Rate</t>
  </si>
  <si>
    <t>Value</t>
  </si>
  <si>
    <t>GST</t>
  </si>
  <si>
    <t>Total</t>
  </si>
  <si>
    <t>HSN</t>
  </si>
  <si>
    <t>State</t>
  </si>
  <si>
    <t xml:space="preserve">Remarks </t>
  </si>
  <si>
    <t>B2B Invoices</t>
  </si>
  <si>
    <t>Delhi</t>
  </si>
  <si>
    <t>GSTIN</t>
  </si>
  <si>
    <t>B2C Large Invoices</t>
  </si>
  <si>
    <t>Qty.</t>
  </si>
  <si>
    <t>Kejriwal &amp; Co.</t>
  </si>
  <si>
    <t>I Phone 8</t>
  </si>
  <si>
    <t>Khattar &amp; Co.</t>
  </si>
  <si>
    <t>Haryana</t>
  </si>
  <si>
    <t>B2C Small Invoices</t>
  </si>
  <si>
    <t>Telangana</t>
  </si>
  <si>
    <t>Unregistered</t>
  </si>
  <si>
    <t>Gadkari &amp; Co.</t>
  </si>
  <si>
    <t>C. Rao &amp; Co.</t>
  </si>
  <si>
    <t>Sony Bravia 55" TV</t>
  </si>
  <si>
    <t>IFB Z3 Washing Machine</t>
  </si>
  <si>
    <t>Casio Calculator</t>
  </si>
  <si>
    <t>Credit Note (Reg.) - Sales Return</t>
  </si>
  <si>
    <t>Credit Note (URD) - Sales Return</t>
  </si>
  <si>
    <t>CN1</t>
  </si>
  <si>
    <t>S8</t>
  </si>
  <si>
    <t>S9</t>
  </si>
  <si>
    <t>S10</t>
  </si>
  <si>
    <t>Modi Jacket (Plain)</t>
  </si>
  <si>
    <t>Modi Jacket (With Lotus)</t>
  </si>
  <si>
    <t>B2B Invoice</t>
  </si>
  <si>
    <t>Abe &amp; Co.</t>
  </si>
  <si>
    <t>Japan</t>
  </si>
  <si>
    <t xml:space="preserve">Nitish &amp; Co. </t>
  </si>
  <si>
    <t>Bihar</t>
  </si>
  <si>
    <t>R1</t>
  </si>
  <si>
    <t>Advance received for I Phone</t>
  </si>
  <si>
    <t>Salt</t>
  </si>
  <si>
    <t>Nil Rated Invoice</t>
  </si>
  <si>
    <t>06AAAAA1234A1Z1</t>
  </si>
  <si>
    <t>-</t>
  </si>
  <si>
    <t>10AAAAA1234A1Z1</t>
  </si>
  <si>
    <t>Lava Iris Fuel 60 Mobile</t>
  </si>
  <si>
    <t>B2B Invoice with multiple GST Rates</t>
  </si>
  <si>
    <t>Gandhi &amp; Co.</t>
  </si>
  <si>
    <t>UP</t>
  </si>
  <si>
    <t>Freight</t>
  </si>
  <si>
    <t>ABIFM7336G</t>
  </si>
  <si>
    <t>PAN NO</t>
  </si>
  <si>
    <t>NAME</t>
  </si>
  <si>
    <t>MAHAKAL INTERNATIONAL</t>
  </si>
  <si>
    <t>DOI</t>
  </si>
  <si>
    <t>Registration</t>
  </si>
  <si>
    <t>Gstr-3b</t>
  </si>
  <si>
    <t>GSTR -1</t>
  </si>
  <si>
    <t>GSTR -4</t>
  </si>
  <si>
    <t>refund</t>
  </si>
  <si>
    <t>penalty</t>
  </si>
  <si>
    <t>eway bill</t>
  </si>
  <si>
    <t>om_gems1</t>
  </si>
  <si>
    <t>07AQJPJ8822C1ZW</t>
  </si>
  <si>
    <t>A</t>
  </si>
  <si>
    <t>I</t>
  </si>
  <si>
    <t>CLEAR GST</t>
  </si>
  <si>
    <t>GSTIN SEARCH</t>
  </si>
  <si>
    <t>RETURN FILLING STATUS</t>
  </si>
  <si>
    <t>DSC</t>
  </si>
  <si>
    <t>return generation with tally</t>
  </si>
  <si>
    <t>09AFIPD6278C1ZG</t>
  </si>
  <si>
    <t>Sl.no</t>
  </si>
  <si>
    <t>CN-2</t>
  </si>
  <si>
    <t>kgs</t>
  </si>
  <si>
    <t>LUT BOND</t>
  </si>
  <si>
    <t xml:space="preserve">Capital goods sale with normal goods </t>
  </si>
  <si>
    <t>fixed assets</t>
  </si>
  <si>
    <t>Import</t>
  </si>
  <si>
    <t>RCM</t>
  </si>
  <si>
    <t>GST Exercise for Advance ITT Batch (Kanpur) - Transactions of Outward Supply</t>
  </si>
  <si>
    <t>Yogi Aditya Nath</t>
  </si>
  <si>
    <t>09AIYPN7757K2ZZ</t>
  </si>
  <si>
    <t>Field</t>
  </si>
  <si>
    <t>Data</t>
  </si>
  <si>
    <t>ADVITT- Batch46-GST</t>
  </si>
  <si>
    <t>09AFVPT9062M1Z6</t>
  </si>
  <si>
    <t>Company Name</t>
  </si>
  <si>
    <t>PKG/2021-22/101</t>
  </si>
  <si>
    <t>PKG/2021-22/102</t>
  </si>
  <si>
    <t>PKG/2021-22/103</t>
  </si>
  <si>
    <t>PKG/2021-22/104</t>
  </si>
  <si>
    <t>PKG/2021-22/105</t>
  </si>
  <si>
    <t>PKG/2021-22/106</t>
  </si>
  <si>
    <t>07BFQPK4803R1ZQ</t>
  </si>
  <si>
    <t>How to Enter transaction related to SUPPLY OF SERVICES ?</t>
  </si>
  <si>
    <t>what if PLACE OF SUPPLY Different from Buyer state ?</t>
  </si>
  <si>
    <t xml:space="preserve">What if Government changed the GST rate ? </t>
  </si>
  <si>
    <t>Exersice :-1</t>
  </si>
  <si>
    <t>Exersice :-2</t>
  </si>
  <si>
    <t>Exersice :-3</t>
  </si>
  <si>
    <t>Exersice :-4</t>
  </si>
  <si>
    <t>Suppose You are Auditor and you have to issue a Invoice of Rs. 100000/- with 18%  GSt to your Client please pass entry</t>
  </si>
  <si>
    <t>GST Exercise for Advance ITT Batch (Kanpur) - Transactions of Inward Supply</t>
  </si>
  <si>
    <t>Amitabh Bacchan</t>
  </si>
  <si>
    <t>Aiswarya Rai</t>
  </si>
  <si>
    <t>Ravi Kishan</t>
  </si>
  <si>
    <t>AB/101</t>
  </si>
  <si>
    <t>ABC/405</t>
  </si>
  <si>
    <t>Ravi/008</t>
  </si>
  <si>
    <t>Ash/856</t>
  </si>
  <si>
    <t>Inward Supply of Goods from Registered Person Intrastate</t>
  </si>
  <si>
    <t>Inward Supply of Goods from Unregistered Person Intrastate</t>
  </si>
  <si>
    <t>Inward Supply of Goods from Unregistered Person Interstate</t>
  </si>
  <si>
    <t>Inward Supply of Goods from Registered Person Interstate</t>
  </si>
  <si>
    <t>Maharastra</t>
  </si>
  <si>
    <t>Happu Singh</t>
  </si>
  <si>
    <t>Goods</t>
  </si>
  <si>
    <t>srvices</t>
  </si>
  <si>
    <t>Inward Supply of Service from Registered Person Intrastate</t>
  </si>
  <si>
    <t>Inward Supply of Service from Registered Person Interstate</t>
  </si>
  <si>
    <t>Inward Supply of Service from Unregistered Person Intrastate</t>
  </si>
  <si>
    <t>ASW/001</t>
  </si>
  <si>
    <t>APW/002</t>
  </si>
  <si>
    <t>AAA/003</t>
  </si>
  <si>
    <t>Apna Repairing Wala</t>
  </si>
  <si>
    <t>Apka Stationery wala.com</t>
  </si>
  <si>
    <t>Stationery 12%</t>
  </si>
  <si>
    <t>Repairing expenses 12%</t>
  </si>
  <si>
    <t>Stationery 18%</t>
  </si>
  <si>
    <t>06AAAAA1234A1ZC</t>
  </si>
  <si>
    <t>Excellent Stationery</t>
  </si>
  <si>
    <t>Debit Note (Reg.) - Purchase Return</t>
  </si>
  <si>
    <t>Debit Note (URD.) - Purchase Return</t>
  </si>
  <si>
    <t>DN/101</t>
  </si>
  <si>
    <t>DN/102</t>
  </si>
  <si>
    <t>Debit Note</t>
  </si>
  <si>
    <t>MYCAR/111</t>
  </si>
  <si>
    <t>09AIYPN7117K2ZZ</t>
  </si>
  <si>
    <t>Car</t>
  </si>
  <si>
    <t xml:space="preserve">Ineligible ITC </t>
  </si>
  <si>
    <t>17(5) ITC</t>
  </si>
  <si>
    <t>GTA/101</t>
  </si>
  <si>
    <t>Kanpur Logistic</t>
  </si>
  <si>
    <t>RCm on GTA</t>
  </si>
  <si>
    <t>UTTAR PRADESH</t>
  </si>
  <si>
    <t>STATE</t>
  </si>
  <si>
    <t>09AAWPM4566F1Z2</t>
  </si>
  <si>
    <t>I Phone</t>
  </si>
  <si>
    <t>Sale against Advance</t>
  </si>
  <si>
    <t>Akhilesh Yadav</t>
  </si>
  <si>
    <t>R2</t>
  </si>
  <si>
    <t>Advance Refunded</t>
  </si>
  <si>
    <t>CAR 24</t>
  </si>
  <si>
    <t>unregistered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</si>
</sst>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theme="0"/>
      <name val="Times New Roman"/>
      <family val="1"/>
    </font>
    <font>
      <b/>
      <u/>
      <sz val="16"/>
      <color theme="1"/>
      <name val="Times New Roman"/>
      <family val="1"/>
    </font>
    <font>
      <sz val="14"/>
      <color theme="0"/>
      <name val="Times New Roman"/>
      <family val="1"/>
    </font>
    <font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3" xfId="0" applyBorder="1"/>
    <xf numFmtId="14" fontId="0" fillId="0" borderId="3" xfId="0" applyNumberFormat="1" applyBorder="1"/>
    <xf numFmtId="0" fontId="0" fillId="2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64" fontId="3" fillId="0" borderId="0" xfId="1" applyFont="1" applyFill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4" fontId="3" fillId="5" borderId="3" xfId="1" applyFont="1" applyFill="1" applyBorder="1"/>
    <xf numFmtId="164" fontId="3" fillId="5" borderId="3" xfId="1" applyFont="1" applyFill="1" applyBorder="1" applyAlignment="1">
      <alignment horizontal="left"/>
    </xf>
    <xf numFmtId="0" fontId="3" fillId="5" borderId="3" xfId="0" applyFont="1" applyFill="1" applyBorder="1"/>
    <xf numFmtId="9" fontId="3" fillId="5" borderId="3" xfId="0" applyNumberFormat="1" applyFont="1" applyFill="1" applyBorder="1"/>
    <xf numFmtId="164" fontId="3" fillId="5" borderId="3" xfId="1" applyFont="1" applyFill="1" applyBorder="1" applyAlignment="1">
      <alignment wrapText="1"/>
    </xf>
    <xf numFmtId="164" fontId="7" fillId="5" borderId="3" xfId="1" applyFont="1" applyFill="1" applyBorder="1"/>
    <xf numFmtId="164" fontId="4" fillId="5" borderId="3" xfId="1" applyFont="1" applyFill="1" applyBorder="1"/>
    <xf numFmtId="164" fontId="3" fillId="5" borderId="3" xfId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0" borderId="0" xfId="0" applyFont="1" applyFill="1" applyBorder="1"/>
    <xf numFmtId="164" fontId="3" fillId="0" borderId="0" xfId="1" applyFont="1" applyFill="1" applyBorder="1"/>
    <xf numFmtId="9" fontId="3" fillId="0" borderId="0" xfId="0" applyNumberFormat="1" applyFont="1" applyFill="1" applyBorder="1"/>
    <xf numFmtId="0" fontId="3" fillId="4" borderId="3" xfId="0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64" fontId="3" fillId="4" borderId="3" xfId="1" applyFont="1" applyFill="1" applyBorder="1"/>
    <xf numFmtId="164" fontId="3" fillId="4" borderId="3" xfId="1" applyFont="1" applyFill="1" applyBorder="1" applyAlignment="1">
      <alignment horizontal="left"/>
    </xf>
    <xf numFmtId="0" fontId="3" fillId="4" borderId="3" xfId="0" applyFont="1" applyFill="1" applyBorder="1"/>
    <xf numFmtId="9" fontId="3" fillId="4" borderId="3" xfId="0" applyNumberFormat="1" applyFont="1" applyFill="1" applyBorder="1"/>
    <xf numFmtId="164" fontId="3" fillId="4" borderId="3" xfId="1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/>
    </xf>
    <xf numFmtId="164" fontId="4" fillId="4" borderId="3" xfId="1" applyFont="1" applyFill="1" applyBorder="1"/>
    <xf numFmtId="0" fontId="3" fillId="5" borderId="0" xfId="0" applyFont="1" applyFill="1" applyBorder="1" applyAlignment="1">
      <alignment horizontal="center"/>
    </xf>
    <xf numFmtId="9" fontId="3" fillId="5" borderId="3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0" borderId="0" xfId="0" applyFont="1" applyFill="1" applyAlignment="1"/>
    <xf numFmtId="0" fontId="8" fillId="4" borderId="3" xfId="0" applyFont="1" applyFill="1" applyBorder="1" applyAlignment="1">
      <alignment vertical="top"/>
    </xf>
    <xf numFmtId="164" fontId="3" fillId="5" borderId="3" xfId="1" applyFont="1" applyFill="1" applyBorder="1" applyAlignment="1"/>
    <xf numFmtId="164" fontId="3" fillId="4" borderId="3" xfId="1" applyFont="1" applyFill="1" applyBorder="1" applyAlignment="1"/>
    <xf numFmtId="0" fontId="3" fillId="5" borderId="3" xfId="0" applyFont="1" applyFill="1" applyBorder="1" applyAlignment="1"/>
    <xf numFmtId="0" fontId="3" fillId="4" borderId="3" xfId="0" applyFont="1" applyFill="1" applyBorder="1" applyAlignment="1"/>
    <xf numFmtId="0" fontId="3" fillId="4" borderId="0" xfId="0" applyFont="1" applyFill="1" applyBorder="1" applyAlignment="1"/>
    <xf numFmtId="0" fontId="3" fillId="5" borderId="0" xfId="0" applyFont="1" applyFill="1" applyBorder="1" applyAlignment="1"/>
    <xf numFmtId="0" fontId="4" fillId="0" borderId="0" xfId="0" applyFont="1" applyFill="1"/>
    <xf numFmtId="164" fontId="3" fillId="5" borderId="7" xfId="1" applyFont="1" applyFill="1" applyBorder="1" applyAlignment="1">
      <alignment wrapText="1"/>
    </xf>
    <xf numFmtId="0" fontId="3" fillId="5" borderId="3" xfId="1" applyNumberFormat="1" applyFont="1" applyFill="1" applyBorder="1" applyAlignment="1"/>
    <xf numFmtId="14" fontId="9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3" fillId="5" borderId="7" xfId="1" applyFont="1" applyFill="1" applyBorder="1" applyAlignment="1">
      <alignment horizontal="center" vertical="center" wrapText="1"/>
    </xf>
    <xf numFmtId="164" fontId="3" fillId="5" borderId="1" xfId="1" applyFont="1" applyFill="1" applyBorder="1" applyAlignment="1">
      <alignment horizontal="center" vertical="center" wrapText="1"/>
    </xf>
    <xf numFmtId="164" fontId="3" fillId="5" borderId="2" xfId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textRotation="90"/>
    </xf>
    <xf numFmtId="0" fontId="10" fillId="4" borderId="8" xfId="0" applyFont="1" applyFill="1" applyBorder="1" applyAlignment="1">
      <alignment horizontal="center" vertical="center" textRotation="90"/>
    </xf>
    <xf numFmtId="0" fontId="11" fillId="4" borderId="0" xfId="0" applyFont="1" applyFill="1" applyBorder="1" applyAlignment="1">
      <alignment horizontal="center" vertical="center" textRotation="90"/>
    </xf>
    <xf numFmtId="9" fontId="3" fillId="0" borderId="0" xfId="2" applyFont="1" applyFill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15" sqref="B15"/>
    </sheetView>
  </sheetViews>
  <sheetFormatPr defaultRowHeight="15" x14ac:dyDescent="0.25"/>
  <cols>
    <col min="1" max="1" width="9.5703125" bestFit="1" customWidth="1"/>
    <col min="2" max="2" width="24.28515625" bestFit="1" customWidth="1"/>
    <col min="3" max="3" width="32" bestFit="1" customWidth="1"/>
  </cols>
  <sheetData>
    <row r="1" spans="1:3" ht="26.25" x14ac:dyDescent="0.4">
      <c r="A1" s="12" t="s">
        <v>77</v>
      </c>
      <c r="B1" s="12" t="s">
        <v>88</v>
      </c>
      <c r="C1" s="12" t="s">
        <v>89</v>
      </c>
    </row>
    <row r="2" spans="1:3" ht="23.25" x14ac:dyDescent="0.35">
      <c r="A2" s="11">
        <v>1</v>
      </c>
      <c r="B2" s="11" t="s">
        <v>92</v>
      </c>
      <c r="C2" s="11" t="s">
        <v>90</v>
      </c>
    </row>
    <row r="3" spans="1:3" ht="23.25" x14ac:dyDescent="0.35">
      <c r="A3" s="11">
        <v>2</v>
      </c>
      <c r="B3" s="11" t="s">
        <v>15</v>
      </c>
      <c r="C3" s="11" t="s">
        <v>91</v>
      </c>
    </row>
    <row r="4" spans="1:3" ht="23.25" x14ac:dyDescent="0.35">
      <c r="A4" s="11">
        <v>3</v>
      </c>
      <c r="B4" s="11" t="s">
        <v>151</v>
      </c>
      <c r="C4" s="11" t="s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opLeftCell="A2" zoomScaleNormal="100" workbookViewId="0">
      <selection activeCell="A3" sqref="A3"/>
    </sheetView>
  </sheetViews>
  <sheetFormatPr defaultRowHeight="15" x14ac:dyDescent="0.25"/>
  <cols>
    <col min="1" max="1" width="4.28515625" style="5" bestFit="1" customWidth="1"/>
    <col min="2" max="2" width="10.140625" style="5" bestFit="1" customWidth="1"/>
    <col min="3" max="3" width="18" style="5" bestFit="1" customWidth="1"/>
    <col min="4" max="4" width="18.85546875" style="4" customWidth="1"/>
    <col min="5" max="5" width="11.140625" style="10" bestFit="1" customWidth="1"/>
    <col min="6" max="6" width="21.5703125" style="4" bestFit="1" customWidth="1"/>
    <col min="7" max="7" width="24.7109375" style="4" bestFit="1" customWidth="1"/>
    <col min="8" max="8" width="7" style="4" bestFit="1" customWidth="1"/>
    <col min="9" max="9" width="5" style="4" bestFit="1" customWidth="1"/>
    <col min="10" max="10" width="6" style="4" bestFit="1" customWidth="1"/>
    <col min="11" max="11" width="7" style="4" bestFit="1" customWidth="1"/>
    <col min="12" max="12" width="5.140625" style="4" bestFit="1" customWidth="1"/>
    <col min="13" max="13" width="11.42578125" style="4" bestFit="1" customWidth="1"/>
    <col min="14" max="14" width="12.7109375" style="7" bestFit="1" customWidth="1"/>
    <col min="15" max="15" width="34" style="4" bestFit="1" customWidth="1"/>
    <col min="16" max="16384" width="9.140625" style="4"/>
  </cols>
  <sheetData>
    <row r="1" spans="1:15" ht="18.75" x14ac:dyDescent="0.3">
      <c r="A1" s="65" t="s">
        <v>85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x14ac:dyDescent="0.25">
      <c r="A2" s="4"/>
      <c r="B2" s="4"/>
      <c r="C2" s="4"/>
      <c r="N2" s="4"/>
    </row>
    <row r="3" spans="1:15" x14ac:dyDescent="0.25">
      <c r="A3" s="13" t="s">
        <v>0</v>
      </c>
      <c r="B3" s="14" t="s">
        <v>1</v>
      </c>
      <c r="C3" s="14" t="s">
        <v>2</v>
      </c>
      <c r="D3" s="14" t="s">
        <v>3</v>
      </c>
      <c r="E3" s="15" t="s">
        <v>11</v>
      </c>
      <c r="F3" s="14" t="s">
        <v>15</v>
      </c>
      <c r="G3" s="14" t="s">
        <v>4</v>
      </c>
      <c r="H3" s="14" t="s">
        <v>10</v>
      </c>
      <c r="I3" s="14" t="s">
        <v>17</v>
      </c>
      <c r="J3" s="14" t="s">
        <v>5</v>
      </c>
      <c r="K3" s="14" t="s">
        <v>7</v>
      </c>
      <c r="L3" s="13" t="s">
        <v>6</v>
      </c>
      <c r="M3" s="14" t="s">
        <v>8</v>
      </c>
      <c r="N3" s="14" t="s">
        <v>9</v>
      </c>
      <c r="O3" s="14" t="s">
        <v>12</v>
      </c>
    </row>
    <row r="4" spans="1:15" x14ac:dyDescent="0.25">
      <c r="A4" s="16">
        <v>1</v>
      </c>
      <c r="B4" s="17">
        <v>44287</v>
      </c>
      <c r="C4" s="18" t="s">
        <v>93</v>
      </c>
      <c r="D4" s="19" t="s">
        <v>86</v>
      </c>
      <c r="E4" s="20" t="s">
        <v>53</v>
      </c>
      <c r="F4" s="19" t="s">
        <v>87</v>
      </c>
      <c r="G4" s="19" t="s">
        <v>50</v>
      </c>
      <c r="H4" s="21">
        <v>234123</v>
      </c>
      <c r="I4" s="21">
        <v>4</v>
      </c>
      <c r="J4" s="21">
        <v>8940</v>
      </c>
      <c r="K4" s="21">
        <f t="shared" ref="K4:K13" si="0">I4*J4</f>
        <v>35760</v>
      </c>
      <c r="L4" s="22">
        <v>0.12</v>
      </c>
      <c r="M4" s="19">
        <f t="shared" ref="M4:M13" si="1">K4*L4</f>
        <v>4291.2</v>
      </c>
      <c r="N4" s="19">
        <f t="shared" ref="N4:N13" si="2">M4+K4</f>
        <v>40051.199999999997</v>
      </c>
      <c r="O4" s="23" t="s">
        <v>13</v>
      </c>
    </row>
    <row r="5" spans="1:15" x14ac:dyDescent="0.25">
      <c r="A5" s="16">
        <v>2</v>
      </c>
      <c r="B5" s="17">
        <v>44287</v>
      </c>
      <c r="C5" s="18" t="s">
        <v>94</v>
      </c>
      <c r="D5" s="19" t="s">
        <v>18</v>
      </c>
      <c r="E5" s="20" t="s">
        <v>14</v>
      </c>
      <c r="F5" s="19" t="s">
        <v>24</v>
      </c>
      <c r="G5" s="19" t="s">
        <v>19</v>
      </c>
      <c r="H5" s="21">
        <v>234123</v>
      </c>
      <c r="I5" s="21">
        <v>10</v>
      </c>
      <c r="J5" s="21">
        <v>75400</v>
      </c>
      <c r="K5" s="21">
        <f t="shared" si="0"/>
        <v>754000</v>
      </c>
      <c r="L5" s="22">
        <v>0.12</v>
      </c>
      <c r="M5" s="19">
        <f t="shared" si="1"/>
        <v>90480</v>
      </c>
      <c r="N5" s="19">
        <f t="shared" si="2"/>
        <v>844480</v>
      </c>
      <c r="O5" s="23" t="s">
        <v>16</v>
      </c>
    </row>
    <row r="6" spans="1:15" x14ac:dyDescent="0.25">
      <c r="A6" s="16">
        <v>3</v>
      </c>
      <c r="B6" s="17">
        <v>44287</v>
      </c>
      <c r="C6" s="18" t="s">
        <v>95</v>
      </c>
      <c r="D6" s="19" t="s">
        <v>20</v>
      </c>
      <c r="E6" s="20" t="s">
        <v>21</v>
      </c>
      <c r="F6" s="24" t="s">
        <v>47</v>
      </c>
      <c r="G6" s="19" t="s">
        <v>50</v>
      </c>
      <c r="H6" s="21">
        <v>234123</v>
      </c>
      <c r="I6" s="21">
        <v>5</v>
      </c>
      <c r="J6" s="21">
        <v>8900</v>
      </c>
      <c r="K6" s="21">
        <f t="shared" si="0"/>
        <v>44500</v>
      </c>
      <c r="L6" s="22">
        <v>0.12</v>
      </c>
      <c r="M6" s="19">
        <f t="shared" si="1"/>
        <v>5340</v>
      </c>
      <c r="N6" s="19">
        <f t="shared" si="2"/>
        <v>49840</v>
      </c>
      <c r="O6" s="23" t="s">
        <v>22</v>
      </c>
    </row>
    <row r="7" spans="1:15" x14ac:dyDescent="0.25">
      <c r="A7" s="16">
        <v>4</v>
      </c>
      <c r="B7" s="17">
        <v>44287</v>
      </c>
      <c r="C7" s="18" t="s">
        <v>96</v>
      </c>
      <c r="D7" s="19" t="s">
        <v>25</v>
      </c>
      <c r="E7" s="20" t="s">
        <v>53</v>
      </c>
      <c r="F7" s="19" t="s">
        <v>24</v>
      </c>
      <c r="G7" s="19" t="s">
        <v>19</v>
      </c>
      <c r="H7" s="21">
        <v>234123</v>
      </c>
      <c r="I7" s="21">
        <v>12</v>
      </c>
      <c r="J7" s="21">
        <v>74400</v>
      </c>
      <c r="K7" s="21">
        <f t="shared" si="0"/>
        <v>892800</v>
      </c>
      <c r="L7" s="22">
        <v>0.12</v>
      </c>
      <c r="M7" s="19">
        <f t="shared" si="1"/>
        <v>107136</v>
      </c>
      <c r="N7" s="19">
        <f t="shared" si="2"/>
        <v>999936</v>
      </c>
      <c r="O7" s="23" t="s">
        <v>22</v>
      </c>
    </row>
    <row r="8" spans="1:15" x14ac:dyDescent="0.25">
      <c r="A8" s="16">
        <v>5</v>
      </c>
      <c r="B8" s="17">
        <v>44287</v>
      </c>
      <c r="C8" s="18" t="s">
        <v>97</v>
      </c>
      <c r="D8" s="19" t="s">
        <v>26</v>
      </c>
      <c r="E8" s="20" t="s">
        <v>23</v>
      </c>
      <c r="F8" s="19" t="s">
        <v>24</v>
      </c>
      <c r="G8" s="19" t="s">
        <v>50</v>
      </c>
      <c r="H8" s="21">
        <v>234123</v>
      </c>
      <c r="I8" s="21">
        <v>8</v>
      </c>
      <c r="J8" s="21">
        <v>8900</v>
      </c>
      <c r="K8" s="21">
        <f t="shared" si="0"/>
        <v>71200</v>
      </c>
      <c r="L8" s="22">
        <v>0.12</v>
      </c>
      <c r="M8" s="19">
        <f t="shared" si="1"/>
        <v>8544</v>
      </c>
      <c r="N8" s="19">
        <f t="shared" si="2"/>
        <v>79744</v>
      </c>
      <c r="O8" s="23" t="s">
        <v>22</v>
      </c>
    </row>
    <row r="9" spans="1:15" x14ac:dyDescent="0.25">
      <c r="A9" s="16"/>
      <c r="B9" s="17"/>
      <c r="C9" s="18"/>
      <c r="D9" s="19"/>
      <c r="E9" s="20"/>
      <c r="F9" s="19"/>
      <c r="G9" s="19"/>
      <c r="H9" s="21"/>
      <c r="I9" s="21"/>
      <c r="J9" s="21"/>
      <c r="K9" s="21"/>
      <c r="L9" s="22"/>
      <c r="M9" s="19"/>
      <c r="N9" s="19"/>
      <c r="O9" s="60"/>
    </row>
    <row r="10" spans="1:15" x14ac:dyDescent="0.25">
      <c r="A10" s="16">
        <v>6</v>
      </c>
      <c r="B10" s="17">
        <v>44287</v>
      </c>
      <c r="C10" s="18" t="s">
        <v>98</v>
      </c>
      <c r="D10" s="19" t="s">
        <v>86</v>
      </c>
      <c r="E10" s="20" t="s">
        <v>53</v>
      </c>
      <c r="F10" s="19" t="s">
        <v>87</v>
      </c>
      <c r="G10" s="19" t="s">
        <v>28</v>
      </c>
      <c r="H10" s="21">
        <v>987097</v>
      </c>
      <c r="I10" s="21">
        <v>4</v>
      </c>
      <c r="J10" s="21">
        <v>18000</v>
      </c>
      <c r="K10" s="21">
        <f t="shared" si="0"/>
        <v>72000</v>
      </c>
      <c r="L10" s="22">
        <v>0.18</v>
      </c>
      <c r="M10" s="19">
        <f t="shared" si="1"/>
        <v>12960</v>
      </c>
      <c r="N10" s="19">
        <f t="shared" si="2"/>
        <v>84960</v>
      </c>
      <c r="O10" s="68" t="s">
        <v>51</v>
      </c>
    </row>
    <row r="11" spans="1:15" x14ac:dyDescent="0.25">
      <c r="A11" s="16"/>
      <c r="B11" s="17"/>
      <c r="C11" s="16"/>
      <c r="D11" s="19"/>
      <c r="E11" s="20"/>
      <c r="F11" s="19"/>
      <c r="G11" s="19" t="s">
        <v>50</v>
      </c>
      <c r="H11" s="21">
        <v>234123</v>
      </c>
      <c r="I11" s="21">
        <v>4</v>
      </c>
      <c r="J11" s="21">
        <v>8900</v>
      </c>
      <c r="K11" s="21">
        <f t="shared" si="0"/>
        <v>35600</v>
      </c>
      <c r="L11" s="22">
        <v>0.12</v>
      </c>
      <c r="M11" s="19">
        <f t="shared" si="1"/>
        <v>4272</v>
      </c>
      <c r="N11" s="19">
        <f t="shared" si="2"/>
        <v>39872</v>
      </c>
      <c r="O11" s="69"/>
    </row>
    <row r="12" spans="1:15" x14ac:dyDescent="0.25">
      <c r="A12" s="16"/>
      <c r="B12" s="17"/>
      <c r="C12" s="16"/>
      <c r="D12" s="19"/>
      <c r="E12" s="20"/>
      <c r="F12" s="19"/>
      <c r="G12" s="19" t="s">
        <v>29</v>
      </c>
      <c r="H12" s="21">
        <v>546544</v>
      </c>
      <c r="I12" s="21">
        <v>4</v>
      </c>
      <c r="J12" s="21">
        <v>600</v>
      </c>
      <c r="K12" s="21">
        <f t="shared" si="0"/>
        <v>2400</v>
      </c>
      <c r="L12" s="22">
        <v>0.05</v>
      </c>
      <c r="M12" s="19">
        <f t="shared" si="1"/>
        <v>120</v>
      </c>
      <c r="N12" s="19">
        <f t="shared" si="2"/>
        <v>2520</v>
      </c>
      <c r="O12" s="69"/>
    </row>
    <row r="13" spans="1:15" x14ac:dyDescent="0.25">
      <c r="A13" s="16"/>
      <c r="B13" s="16"/>
      <c r="C13" s="16"/>
      <c r="D13" s="19"/>
      <c r="E13" s="20"/>
      <c r="F13" s="19"/>
      <c r="G13" s="19" t="s">
        <v>27</v>
      </c>
      <c r="H13" s="21">
        <v>343444</v>
      </c>
      <c r="I13" s="21">
        <v>4</v>
      </c>
      <c r="J13" s="21">
        <v>72300</v>
      </c>
      <c r="K13" s="21">
        <f t="shared" si="0"/>
        <v>289200</v>
      </c>
      <c r="L13" s="22">
        <v>0.28000000000000003</v>
      </c>
      <c r="M13" s="19">
        <f t="shared" si="1"/>
        <v>80976.000000000015</v>
      </c>
      <c r="N13" s="19">
        <f t="shared" si="2"/>
        <v>370176</v>
      </c>
      <c r="O13" s="70"/>
    </row>
    <row r="14" spans="1:15" x14ac:dyDescent="0.25">
      <c r="A14" s="16"/>
      <c r="B14" s="16"/>
      <c r="C14" s="16"/>
      <c r="D14" s="19"/>
      <c r="E14" s="20"/>
      <c r="F14" s="19"/>
      <c r="G14" s="19"/>
      <c r="H14" s="21"/>
      <c r="I14" s="21"/>
      <c r="J14" s="21"/>
      <c r="K14" s="21"/>
      <c r="L14" s="22"/>
      <c r="M14" s="19"/>
      <c r="N14" s="25">
        <f>SUM(N10:N13)</f>
        <v>497528</v>
      </c>
      <c r="O14" s="23"/>
    </row>
    <row r="15" spans="1:15" x14ac:dyDescent="0.25">
      <c r="A15" s="16"/>
      <c r="B15" s="16"/>
      <c r="C15" s="16"/>
      <c r="D15" s="19"/>
      <c r="E15" s="20"/>
      <c r="F15" s="19"/>
      <c r="G15" s="19"/>
      <c r="H15" s="21"/>
      <c r="I15" s="21"/>
      <c r="J15" s="21"/>
      <c r="K15" s="21"/>
      <c r="L15" s="22"/>
      <c r="M15" s="19"/>
      <c r="N15" s="25"/>
      <c r="O15" s="23"/>
    </row>
    <row r="16" spans="1:15" x14ac:dyDescent="0.25">
      <c r="A16" s="16">
        <v>7</v>
      </c>
      <c r="B16" s="17">
        <v>44287</v>
      </c>
      <c r="C16" s="16" t="s">
        <v>32</v>
      </c>
      <c r="D16" s="19" t="s">
        <v>86</v>
      </c>
      <c r="E16" s="20" t="s">
        <v>53</v>
      </c>
      <c r="F16" s="19" t="s">
        <v>87</v>
      </c>
      <c r="G16" s="19" t="s">
        <v>50</v>
      </c>
      <c r="H16" s="21">
        <v>234123</v>
      </c>
      <c r="I16" s="21">
        <v>2</v>
      </c>
      <c r="J16" s="21">
        <v>8940</v>
      </c>
      <c r="K16" s="21">
        <f>I16*J16</f>
        <v>17880</v>
      </c>
      <c r="L16" s="22">
        <v>0.12</v>
      </c>
      <c r="M16" s="19">
        <f>K16*L16</f>
        <v>2145.6</v>
      </c>
      <c r="N16" s="19">
        <f>M16+K16</f>
        <v>20025.599999999999</v>
      </c>
      <c r="O16" s="23" t="s">
        <v>30</v>
      </c>
    </row>
    <row r="17" spans="1:15" x14ac:dyDescent="0.25">
      <c r="A17" s="16">
        <v>8</v>
      </c>
      <c r="B17" s="17">
        <v>44287</v>
      </c>
      <c r="C17" s="16" t="s">
        <v>78</v>
      </c>
      <c r="D17" s="19" t="s">
        <v>18</v>
      </c>
      <c r="E17" s="20" t="s">
        <v>14</v>
      </c>
      <c r="F17" s="19" t="s">
        <v>24</v>
      </c>
      <c r="G17" s="19" t="s">
        <v>19</v>
      </c>
      <c r="H17" s="21">
        <v>234123</v>
      </c>
      <c r="I17" s="21">
        <v>8</v>
      </c>
      <c r="J17" s="21">
        <v>75400</v>
      </c>
      <c r="K17" s="21">
        <f>I17*J17</f>
        <v>603200</v>
      </c>
      <c r="L17" s="22">
        <v>0.12</v>
      </c>
      <c r="M17" s="19">
        <f>K17*L17</f>
        <v>72384</v>
      </c>
      <c r="N17" s="19">
        <f>M17+K17</f>
        <v>675584</v>
      </c>
      <c r="O17" s="23" t="s">
        <v>31</v>
      </c>
    </row>
    <row r="18" spans="1:15" x14ac:dyDescent="0.25">
      <c r="A18" s="16"/>
      <c r="B18" s="17"/>
      <c r="C18" s="16"/>
      <c r="D18" s="19"/>
      <c r="E18" s="20"/>
      <c r="F18" s="19"/>
      <c r="G18" s="19"/>
      <c r="H18" s="21"/>
      <c r="I18" s="21"/>
      <c r="J18" s="21"/>
      <c r="K18" s="21"/>
      <c r="L18" s="22"/>
      <c r="M18" s="19"/>
      <c r="N18" s="19"/>
      <c r="O18" s="23"/>
    </row>
    <row r="19" spans="1:15" x14ac:dyDescent="0.25">
      <c r="A19" s="16">
        <v>9</v>
      </c>
      <c r="B19" s="17">
        <v>44287</v>
      </c>
      <c r="C19" s="16" t="s">
        <v>33</v>
      </c>
      <c r="D19" s="19" t="s">
        <v>52</v>
      </c>
      <c r="E19" s="20" t="s">
        <v>14</v>
      </c>
      <c r="F19" s="19" t="s">
        <v>99</v>
      </c>
      <c r="G19" s="19" t="s">
        <v>36</v>
      </c>
      <c r="H19" s="21">
        <v>443322</v>
      </c>
      <c r="I19" s="21">
        <v>4</v>
      </c>
      <c r="J19" s="21">
        <v>1000</v>
      </c>
      <c r="K19" s="21">
        <f>I19*J19</f>
        <v>4000</v>
      </c>
      <c r="L19" s="22">
        <v>0.05</v>
      </c>
      <c r="M19" s="19">
        <f>K19*L19</f>
        <v>200</v>
      </c>
      <c r="N19" s="19">
        <f>M19+K19</f>
        <v>4200</v>
      </c>
      <c r="O19" s="23" t="s">
        <v>38</v>
      </c>
    </row>
    <row r="20" spans="1:15" x14ac:dyDescent="0.25">
      <c r="A20" s="16"/>
      <c r="B20" s="17"/>
      <c r="C20" s="16"/>
      <c r="D20" s="19"/>
      <c r="E20" s="20"/>
      <c r="F20" s="19"/>
      <c r="G20" s="19" t="s">
        <v>37</v>
      </c>
      <c r="H20" s="21">
        <v>443322</v>
      </c>
      <c r="I20" s="21">
        <v>4</v>
      </c>
      <c r="J20" s="21">
        <v>2000</v>
      </c>
      <c r="K20" s="21">
        <f>I20*J20</f>
        <v>8000</v>
      </c>
      <c r="L20" s="22">
        <v>0.12</v>
      </c>
      <c r="M20" s="19">
        <f>K20*L20</f>
        <v>960</v>
      </c>
      <c r="N20" s="19">
        <f>M20+K20</f>
        <v>8960</v>
      </c>
      <c r="O20" s="23"/>
    </row>
    <row r="21" spans="1:15" x14ac:dyDescent="0.25">
      <c r="A21" s="16"/>
      <c r="B21" s="17"/>
      <c r="C21" s="21"/>
      <c r="D21" s="19"/>
      <c r="E21" s="20"/>
      <c r="F21" s="19"/>
      <c r="G21" s="19"/>
      <c r="H21" s="21"/>
      <c r="I21" s="21"/>
      <c r="J21" s="21"/>
      <c r="K21" s="21"/>
      <c r="L21" s="21"/>
      <c r="M21" s="19"/>
      <c r="N21" s="25">
        <f>SUM(N19:N20)</f>
        <v>13160</v>
      </c>
      <c r="O21" s="23"/>
    </row>
    <row r="22" spans="1:15" x14ac:dyDescent="0.25">
      <c r="A22" s="16"/>
      <c r="B22" s="17"/>
      <c r="C22" s="21"/>
      <c r="D22" s="19"/>
      <c r="E22" s="20"/>
      <c r="F22" s="19"/>
      <c r="G22" s="19"/>
      <c r="H22" s="21"/>
      <c r="I22" s="21"/>
      <c r="J22" s="21"/>
      <c r="K22" s="21"/>
      <c r="L22" s="21"/>
      <c r="M22" s="19"/>
      <c r="N22" s="25"/>
      <c r="O22" s="23"/>
    </row>
    <row r="23" spans="1:15" x14ac:dyDescent="0.25">
      <c r="A23" s="16">
        <v>10</v>
      </c>
      <c r="B23" s="17">
        <v>44287</v>
      </c>
      <c r="C23" s="16" t="s">
        <v>34</v>
      </c>
      <c r="D23" s="19" t="s">
        <v>39</v>
      </c>
      <c r="E23" s="20" t="s">
        <v>40</v>
      </c>
      <c r="F23" s="26" t="s">
        <v>48</v>
      </c>
      <c r="G23" s="19" t="s">
        <v>36</v>
      </c>
      <c r="H23" s="21">
        <v>443322</v>
      </c>
      <c r="I23" s="21">
        <v>5</v>
      </c>
      <c r="J23" s="21">
        <v>10000</v>
      </c>
      <c r="K23" s="21">
        <f>I23*J23</f>
        <v>50000</v>
      </c>
      <c r="L23" s="22">
        <v>0</v>
      </c>
      <c r="M23" s="19">
        <f>K23*L23</f>
        <v>0</v>
      </c>
      <c r="N23" s="19">
        <f>M23+K23</f>
        <v>50000</v>
      </c>
      <c r="O23" s="23" t="s">
        <v>80</v>
      </c>
    </row>
    <row r="24" spans="1:15" x14ac:dyDescent="0.25">
      <c r="A24" s="16">
        <v>11</v>
      </c>
      <c r="B24" s="17">
        <v>44287</v>
      </c>
      <c r="C24" s="16" t="s">
        <v>43</v>
      </c>
      <c r="D24" s="19" t="s">
        <v>41</v>
      </c>
      <c r="E24" s="20" t="s">
        <v>42</v>
      </c>
      <c r="F24" s="24" t="s">
        <v>49</v>
      </c>
      <c r="G24" s="19"/>
      <c r="H24" s="21"/>
      <c r="I24" s="21"/>
      <c r="J24" s="21">
        <v>50000</v>
      </c>
      <c r="K24" s="21"/>
      <c r="L24" s="22">
        <v>0.12</v>
      </c>
      <c r="M24" s="19">
        <f>J24/112*12</f>
        <v>5357.1428571428569</v>
      </c>
      <c r="N24" s="19"/>
      <c r="O24" s="23" t="s">
        <v>44</v>
      </c>
    </row>
    <row r="25" spans="1:15" x14ac:dyDescent="0.25">
      <c r="A25" s="16"/>
      <c r="B25" s="17">
        <v>44348</v>
      </c>
      <c r="C25" s="16"/>
      <c r="D25" s="19" t="s">
        <v>41</v>
      </c>
      <c r="E25" s="20" t="s">
        <v>42</v>
      </c>
      <c r="F25" s="24" t="s">
        <v>49</v>
      </c>
      <c r="G25" s="19" t="s">
        <v>153</v>
      </c>
      <c r="H25" s="21"/>
      <c r="I25" s="21">
        <v>1</v>
      </c>
      <c r="J25" s="21">
        <f>50000/112*100</f>
        <v>44642.857142857145</v>
      </c>
      <c r="K25" s="21"/>
      <c r="L25" s="22">
        <v>0.12</v>
      </c>
      <c r="M25" s="19">
        <f>+J25*L25</f>
        <v>5357.1428571428569</v>
      </c>
      <c r="N25" s="19">
        <f>+M25+J25</f>
        <v>50000</v>
      </c>
      <c r="O25" s="23" t="s">
        <v>154</v>
      </c>
    </row>
    <row r="26" spans="1:15" x14ac:dyDescent="0.25">
      <c r="A26" s="16"/>
      <c r="B26" s="17"/>
      <c r="C26" s="16"/>
      <c r="D26" s="19"/>
      <c r="E26" s="20"/>
      <c r="F26" s="24"/>
      <c r="G26" s="19"/>
      <c r="H26" s="21"/>
      <c r="I26" s="21"/>
      <c r="J26" s="21"/>
      <c r="K26" s="21"/>
      <c r="L26" s="22"/>
      <c r="M26" s="19"/>
      <c r="N26" s="19"/>
      <c r="O26" s="23"/>
    </row>
    <row r="27" spans="1:15" x14ac:dyDescent="0.25">
      <c r="A27" s="16">
        <v>12</v>
      </c>
      <c r="B27" s="17">
        <v>44287</v>
      </c>
      <c r="C27" s="16" t="s">
        <v>156</v>
      </c>
      <c r="D27" s="19" t="s">
        <v>155</v>
      </c>
      <c r="E27" s="20" t="s">
        <v>53</v>
      </c>
      <c r="F27" s="20" t="s">
        <v>152</v>
      </c>
      <c r="G27" s="19"/>
      <c r="H27" s="21"/>
      <c r="I27" s="21"/>
      <c r="J27" s="21">
        <v>50000</v>
      </c>
      <c r="K27" s="21"/>
      <c r="L27" s="22">
        <v>0.12</v>
      </c>
      <c r="M27" s="19">
        <f>J27/112*12</f>
        <v>5357.1428571428569</v>
      </c>
      <c r="N27" s="19"/>
      <c r="O27" s="23" t="s">
        <v>44</v>
      </c>
    </row>
    <row r="28" spans="1:15" x14ac:dyDescent="0.25">
      <c r="A28" s="16"/>
      <c r="B28" s="17">
        <v>44378</v>
      </c>
      <c r="C28" s="16"/>
      <c r="D28" s="19" t="s">
        <v>155</v>
      </c>
      <c r="E28" s="20" t="s">
        <v>53</v>
      </c>
      <c r="F28" s="20" t="s">
        <v>152</v>
      </c>
      <c r="G28" s="19"/>
      <c r="H28" s="21"/>
      <c r="I28" s="21"/>
      <c r="J28" s="21">
        <v>50000</v>
      </c>
      <c r="K28" s="21"/>
      <c r="L28" s="22"/>
      <c r="M28" s="19"/>
      <c r="N28" s="19"/>
      <c r="O28" s="23" t="s">
        <v>157</v>
      </c>
    </row>
    <row r="29" spans="1:15" x14ac:dyDescent="0.25">
      <c r="A29" s="16"/>
      <c r="B29" s="17"/>
      <c r="C29" s="16"/>
      <c r="D29" s="19"/>
      <c r="E29" s="20"/>
      <c r="F29" s="24"/>
      <c r="G29" s="19"/>
      <c r="H29" s="21"/>
      <c r="I29" s="21"/>
      <c r="J29" s="21"/>
      <c r="K29" s="21"/>
      <c r="L29" s="22"/>
      <c r="M29" s="19"/>
      <c r="N29" s="19"/>
      <c r="O29" s="23"/>
    </row>
    <row r="30" spans="1:15" x14ac:dyDescent="0.25">
      <c r="A30" s="16"/>
      <c r="B30" s="17"/>
      <c r="C30" s="16"/>
      <c r="D30" s="19"/>
      <c r="E30" s="20"/>
      <c r="F30" s="24"/>
      <c r="G30" s="19"/>
      <c r="H30" s="21"/>
      <c r="I30" s="21"/>
      <c r="J30" s="21"/>
      <c r="K30" s="21"/>
      <c r="L30" s="22"/>
      <c r="M30" s="19"/>
      <c r="N30" s="19"/>
      <c r="O30" s="23"/>
    </row>
    <row r="31" spans="1:15" x14ac:dyDescent="0.25">
      <c r="A31" s="16">
        <v>13</v>
      </c>
      <c r="B31" s="17">
        <v>44287</v>
      </c>
      <c r="C31" s="16" t="s">
        <v>35</v>
      </c>
      <c r="D31" s="19" t="s">
        <v>86</v>
      </c>
      <c r="E31" s="20" t="s">
        <v>53</v>
      </c>
      <c r="F31" s="19" t="s">
        <v>87</v>
      </c>
      <c r="G31" s="19" t="s">
        <v>45</v>
      </c>
      <c r="H31" s="21">
        <v>665655</v>
      </c>
      <c r="I31" s="21">
        <v>2000</v>
      </c>
      <c r="J31" s="21">
        <v>20</v>
      </c>
      <c r="K31" s="21">
        <f>I31*J31</f>
        <v>40000</v>
      </c>
      <c r="L31" s="22">
        <v>0</v>
      </c>
      <c r="M31" s="19">
        <f>K31*L31</f>
        <v>0</v>
      </c>
      <c r="N31" s="19">
        <f>M31+K31</f>
        <v>40000</v>
      </c>
      <c r="O31" s="23" t="s">
        <v>46</v>
      </c>
    </row>
    <row r="32" spans="1:15" x14ac:dyDescent="0.25">
      <c r="A32" s="16"/>
      <c r="B32" s="17"/>
      <c r="C32" s="16"/>
      <c r="D32" s="21"/>
      <c r="E32" s="27"/>
      <c r="F32" s="21"/>
      <c r="G32" s="21"/>
      <c r="H32" s="21"/>
      <c r="I32" s="21" t="s">
        <v>79</v>
      </c>
      <c r="J32" s="21"/>
      <c r="K32" s="21"/>
      <c r="L32" s="21"/>
      <c r="M32" s="19"/>
      <c r="N32" s="19"/>
      <c r="O32" s="23"/>
    </row>
    <row r="33" spans="2:15" x14ac:dyDescent="0.25">
      <c r="B33" s="6"/>
      <c r="O33" s="7"/>
    </row>
    <row r="34" spans="2:15" ht="20.25" x14ac:dyDescent="0.3">
      <c r="B34" s="62" t="s">
        <v>103</v>
      </c>
      <c r="C34" s="62"/>
      <c r="O34" s="7"/>
    </row>
    <row r="35" spans="2:15" x14ac:dyDescent="0.25">
      <c r="B35" s="64" t="s">
        <v>100</v>
      </c>
      <c r="C35" s="64"/>
      <c r="D35" s="64"/>
      <c r="E35" s="64"/>
      <c r="F35" s="28"/>
      <c r="G35" s="29"/>
      <c r="H35" s="28"/>
      <c r="I35" s="28"/>
    </row>
    <row r="36" spans="2:15" ht="20.25" x14ac:dyDescent="0.3">
      <c r="B36" s="62" t="s">
        <v>104</v>
      </c>
      <c r="C36" s="62"/>
      <c r="F36" s="28"/>
      <c r="G36" s="29"/>
      <c r="H36" s="28"/>
      <c r="I36" s="28"/>
    </row>
    <row r="37" spans="2:15" x14ac:dyDescent="0.25">
      <c r="B37" s="64" t="s">
        <v>101</v>
      </c>
      <c r="C37" s="64"/>
      <c r="D37" s="64"/>
      <c r="E37" s="64"/>
      <c r="F37" s="28"/>
      <c r="G37" s="29"/>
      <c r="H37" s="28"/>
      <c r="I37" s="28"/>
    </row>
    <row r="38" spans="2:15" ht="20.25" x14ac:dyDescent="0.3">
      <c r="B38" s="62" t="s">
        <v>105</v>
      </c>
      <c r="C38" s="62"/>
      <c r="F38" s="28"/>
      <c r="G38" s="29"/>
      <c r="H38" s="28"/>
      <c r="I38" s="28"/>
    </row>
    <row r="39" spans="2:15" x14ac:dyDescent="0.25">
      <c r="B39" s="64" t="s">
        <v>102</v>
      </c>
      <c r="C39" s="64"/>
      <c r="D39" s="64"/>
      <c r="E39" s="64"/>
      <c r="F39" s="28"/>
      <c r="G39" s="28"/>
      <c r="H39" s="28"/>
      <c r="I39" s="28"/>
    </row>
    <row r="40" spans="2:15" ht="20.25" x14ac:dyDescent="0.3">
      <c r="B40" s="62" t="s">
        <v>106</v>
      </c>
      <c r="C40" s="62"/>
      <c r="F40" s="28"/>
      <c r="G40" s="28"/>
      <c r="H40" s="28"/>
      <c r="I40" s="30"/>
    </row>
    <row r="41" spans="2:15" ht="37.5" customHeight="1" x14ac:dyDescent="0.25">
      <c r="B41" s="63" t="s">
        <v>107</v>
      </c>
      <c r="C41" s="63"/>
      <c r="D41" s="63"/>
      <c r="E41" s="63"/>
    </row>
    <row r="55" spans="3:4" x14ac:dyDescent="0.25">
      <c r="C55" s="9">
        <v>1</v>
      </c>
      <c r="D55" s="8" t="s">
        <v>81</v>
      </c>
    </row>
    <row r="56" spans="3:4" x14ac:dyDescent="0.25">
      <c r="C56" s="9">
        <v>2</v>
      </c>
      <c r="D56" s="8" t="s">
        <v>82</v>
      </c>
    </row>
    <row r="57" spans="3:4" x14ac:dyDescent="0.25">
      <c r="C57" s="9">
        <v>3</v>
      </c>
      <c r="D57" s="8" t="s">
        <v>83</v>
      </c>
    </row>
  </sheetData>
  <mergeCells count="10">
    <mergeCell ref="A1:O1"/>
    <mergeCell ref="O10:O13"/>
    <mergeCell ref="B34:C34"/>
    <mergeCell ref="B36:C36"/>
    <mergeCell ref="B38:C38"/>
    <mergeCell ref="B40:C40"/>
    <mergeCell ref="B41:E41"/>
    <mergeCell ref="B39:E39"/>
    <mergeCell ref="B37:E37"/>
    <mergeCell ref="B35:E35"/>
  </mergeCells>
  <printOptions horizontalCentered="1"/>
  <pageMargins left="0.25" right="0.2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Normal="100" workbookViewId="0">
      <selection activeCell="A3" sqref="A3"/>
    </sheetView>
  </sheetViews>
  <sheetFormatPr defaultRowHeight="15" x14ac:dyDescent="0.25"/>
  <cols>
    <col min="1" max="1" width="13.85546875" style="4" bestFit="1" customWidth="1"/>
    <col min="2" max="2" width="10.140625" style="4" bestFit="1" customWidth="1"/>
    <col min="3" max="3" width="12.42578125" style="4" bestFit="1" customWidth="1"/>
    <col min="4" max="4" width="25.140625" style="10" bestFit="1" customWidth="1"/>
    <col min="5" max="5" width="12.140625" style="51" bestFit="1" customWidth="1"/>
    <col min="6" max="6" width="22" style="4" bestFit="1" customWidth="1"/>
    <col min="7" max="7" width="23.5703125" style="4" bestFit="1" customWidth="1"/>
    <col min="8" max="8" width="7" style="4" bestFit="1" customWidth="1"/>
    <col min="9" max="9" width="5" style="4" bestFit="1" customWidth="1"/>
    <col min="10" max="11" width="8" style="4" bestFit="1" customWidth="1"/>
    <col min="12" max="12" width="5.42578125" style="4" bestFit="1" customWidth="1"/>
    <col min="13" max="13" width="11.42578125" style="4" bestFit="1" customWidth="1"/>
    <col min="14" max="14" width="12.85546875" style="4" bestFit="1" customWidth="1"/>
    <col min="15" max="15" width="55.28515625" style="4" customWidth="1"/>
    <col min="16" max="16" width="4.7109375" style="4" bestFit="1" customWidth="1"/>
    <col min="17" max="16384" width="9.140625" style="4"/>
  </cols>
  <sheetData>
    <row r="1" spans="1:16" ht="18.75" x14ac:dyDescent="0.3">
      <c r="A1" s="65" t="s">
        <v>108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3" spans="1:16" ht="28.5" x14ac:dyDescent="0.25">
      <c r="A3" s="38" t="s">
        <v>0</v>
      </c>
      <c r="B3" s="39" t="s">
        <v>1</v>
      </c>
      <c r="C3" s="39" t="s">
        <v>2</v>
      </c>
      <c r="D3" s="40" t="s">
        <v>3</v>
      </c>
      <c r="E3" s="52" t="s">
        <v>11</v>
      </c>
      <c r="F3" s="39" t="s">
        <v>15</v>
      </c>
      <c r="G3" s="39" t="s">
        <v>4</v>
      </c>
      <c r="H3" s="39" t="s">
        <v>10</v>
      </c>
      <c r="I3" s="39" t="s">
        <v>17</v>
      </c>
      <c r="J3" s="39" t="s">
        <v>5</v>
      </c>
      <c r="K3" s="39" t="s">
        <v>7</v>
      </c>
      <c r="L3" s="38" t="s">
        <v>6</v>
      </c>
      <c r="M3" s="39" t="s">
        <v>8</v>
      </c>
      <c r="N3" s="39" t="s">
        <v>9</v>
      </c>
      <c r="O3" s="39" t="s">
        <v>12</v>
      </c>
    </row>
    <row r="4" spans="1:16" x14ac:dyDescent="0.25">
      <c r="A4" s="16">
        <v>1</v>
      </c>
      <c r="B4" s="17">
        <v>44287</v>
      </c>
      <c r="C4" s="16" t="s">
        <v>112</v>
      </c>
      <c r="D4" s="20" t="s">
        <v>109</v>
      </c>
      <c r="E4" s="53" t="s">
        <v>53</v>
      </c>
      <c r="F4" s="19" t="s">
        <v>87</v>
      </c>
      <c r="G4" s="19" t="s">
        <v>50</v>
      </c>
      <c r="H4" s="21">
        <v>234123</v>
      </c>
      <c r="I4" s="21">
        <v>10</v>
      </c>
      <c r="J4" s="21">
        <v>5600</v>
      </c>
      <c r="K4" s="21">
        <f t="shared" ref="K4:K7" si="0">I4*J4</f>
        <v>56000</v>
      </c>
      <c r="L4" s="22">
        <v>0.12</v>
      </c>
      <c r="M4" s="19">
        <f t="shared" ref="M4:M7" si="1">K4*L4</f>
        <v>6720</v>
      </c>
      <c r="N4" s="19">
        <f t="shared" ref="N4:N7" si="2">M4+K4</f>
        <v>62720</v>
      </c>
      <c r="O4" s="23" t="s">
        <v>116</v>
      </c>
      <c r="P4" s="72" t="s">
        <v>122</v>
      </c>
    </row>
    <row r="5" spans="1:16" x14ac:dyDescent="0.25">
      <c r="A5" s="16">
        <v>2</v>
      </c>
      <c r="B5" s="17">
        <v>44287</v>
      </c>
      <c r="C5" s="16" t="s">
        <v>113</v>
      </c>
      <c r="D5" s="20" t="s">
        <v>111</v>
      </c>
      <c r="E5" s="53" t="s">
        <v>42</v>
      </c>
      <c r="F5" s="24" t="s">
        <v>49</v>
      </c>
      <c r="G5" s="19" t="s">
        <v>19</v>
      </c>
      <c r="H5" s="21">
        <v>234123</v>
      </c>
      <c r="I5" s="21">
        <v>20</v>
      </c>
      <c r="J5" s="21">
        <v>65400</v>
      </c>
      <c r="K5" s="21">
        <f t="shared" si="0"/>
        <v>1308000</v>
      </c>
      <c r="L5" s="22">
        <v>0.12</v>
      </c>
      <c r="M5" s="19">
        <f t="shared" si="1"/>
        <v>156960</v>
      </c>
      <c r="N5" s="19">
        <f t="shared" si="2"/>
        <v>1464960</v>
      </c>
      <c r="O5" s="23" t="s">
        <v>119</v>
      </c>
      <c r="P5" s="72"/>
    </row>
    <row r="6" spans="1:16" x14ac:dyDescent="0.25">
      <c r="A6" s="16">
        <v>3</v>
      </c>
      <c r="B6" s="17">
        <v>44287</v>
      </c>
      <c r="C6" s="16" t="s">
        <v>114</v>
      </c>
      <c r="D6" s="20" t="s">
        <v>121</v>
      </c>
      <c r="E6" s="53" t="s">
        <v>53</v>
      </c>
      <c r="F6" s="19" t="s">
        <v>24</v>
      </c>
      <c r="G6" s="19" t="s">
        <v>50</v>
      </c>
      <c r="H6" s="21">
        <v>234123</v>
      </c>
      <c r="I6" s="21">
        <v>10</v>
      </c>
      <c r="J6" s="21">
        <v>4500</v>
      </c>
      <c r="K6" s="21">
        <f t="shared" si="0"/>
        <v>45000</v>
      </c>
      <c r="L6" s="22">
        <v>0.12</v>
      </c>
      <c r="M6" s="19">
        <f t="shared" si="1"/>
        <v>5400</v>
      </c>
      <c r="N6" s="19">
        <f t="shared" si="2"/>
        <v>50400</v>
      </c>
      <c r="O6" s="23" t="s">
        <v>117</v>
      </c>
      <c r="P6" s="72"/>
    </row>
    <row r="7" spans="1:16" x14ac:dyDescent="0.25">
      <c r="A7" s="16">
        <v>4</v>
      </c>
      <c r="B7" s="17">
        <v>44287</v>
      </c>
      <c r="C7" s="16" t="s">
        <v>115</v>
      </c>
      <c r="D7" s="20" t="s">
        <v>110</v>
      </c>
      <c r="E7" s="53" t="s">
        <v>120</v>
      </c>
      <c r="F7" s="19" t="s">
        <v>24</v>
      </c>
      <c r="G7" s="19" t="s">
        <v>19</v>
      </c>
      <c r="H7" s="21">
        <v>234123</v>
      </c>
      <c r="I7" s="21">
        <v>10</v>
      </c>
      <c r="J7" s="21">
        <v>52500</v>
      </c>
      <c r="K7" s="21">
        <f t="shared" si="0"/>
        <v>525000</v>
      </c>
      <c r="L7" s="22">
        <v>0.12</v>
      </c>
      <c r="M7" s="19">
        <f t="shared" si="1"/>
        <v>63000</v>
      </c>
      <c r="N7" s="19">
        <f t="shared" si="2"/>
        <v>588000</v>
      </c>
      <c r="O7" s="23" t="s">
        <v>118</v>
      </c>
      <c r="P7" s="72"/>
    </row>
    <row r="8" spans="1:16" x14ac:dyDescent="0.25">
      <c r="A8" s="31"/>
      <c r="B8" s="32"/>
      <c r="C8" s="31"/>
      <c r="D8" s="34"/>
      <c r="E8" s="54"/>
      <c r="F8" s="33"/>
      <c r="G8" s="33"/>
      <c r="H8" s="35"/>
      <c r="I8" s="35"/>
      <c r="J8" s="35"/>
      <c r="K8" s="35"/>
      <c r="L8" s="36"/>
      <c r="M8" s="33"/>
      <c r="N8" s="33"/>
      <c r="O8" s="37"/>
      <c r="P8" s="47"/>
    </row>
    <row r="9" spans="1:16" x14ac:dyDescent="0.25">
      <c r="A9" s="16">
        <v>5</v>
      </c>
      <c r="B9" s="17">
        <v>44287</v>
      </c>
      <c r="C9" s="16" t="s">
        <v>127</v>
      </c>
      <c r="D9" s="20" t="s">
        <v>131</v>
      </c>
      <c r="E9" s="53" t="s">
        <v>53</v>
      </c>
      <c r="F9" s="19" t="s">
        <v>87</v>
      </c>
      <c r="G9" s="19" t="s">
        <v>132</v>
      </c>
      <c r="H9" s="21"/>
      <c r="I9" s="21"/>
      <c r="J9" s="21"/>
      <c r="K9" s="21">
        <v>15000</v>
      </c>
      <c r="L9" s="22">
        <v>0.12</v>
      </c>
      <c r="M9" s="19">
        <f t="shared" ref="M9:M11" si="3">K9*L9</f>
        <v>1800</v>
      </c>
      <c r="N9" s="19">
        <f t="shared" ref="N9:N11" si="4">M9+K9</f>
        <v>16800</v>
      </c>
      <c r="O9" s="23" t="s">
        <v>124</v>
      </c>
      <c r="P9" s="72" t="s">
        <v>123</v>
      </c>
    </row>
    <row r="10" spans="1:16" x14ac:dyDescent="0.25">
      <c r="A10" s="16">
        <v>6</v>
      </c>
      <c r="B10" s="17">
        <v>44287</v>
      </c>
      <c r="C10" s="16" t="s">
        <v>128</v>
      </c>
      <c r="D10" s="20" t="s">
        <v>130</v>
      </c>
      <c r="E10" s="53" t="s">
        <v>21</v>
      </c>
      <c r="F10" s="24" t="s">
        <v>135</v>
      </c>
      <c r="G10" s="19" t="s">
        <v>133</v>
      </c>
      <c r="H10" s="21"/>
      <c r="I10" s="21"/>
      <c r="J10" s="21"/>
      <c r="K10" s="21">
        <v>20000</v>
      </c>
      <c r="L10" s="22">
        <v>0.12</v>
      </c>
      <c r="M10" s="19">
        <f t="shared" si="3"/>
        <v>2400</v>
      </c>
      <c r="N10" s="19">
        <f t="shared" si="4"/>
        <v>22400</v>
      </c>
      <c r="O10" s="23" t="s">
        <v>125</v>
      </c>
      <c r="P10" s="72"/>
    </row>
    <row r="11" spans="1:16" ht="30" x14ac:dyDescent="0.25">
      <c r="A11" s="16">
        <v>7</v>
      </c>
      <c r="B11" s="17">
        <v>44287</v>
      </c>
      <c r="C11" s="16" t="s">
        <v>129</v>
      </c>
      <c r="D11" s="20" t="s">
        <v>136</v>
      </c>
      <c r="E11" s="53" t="s">
        <v>53</v>
      </c>
      <c r="F11" s="19" t="s">
        <v>159</v>
      </c>
      <c r="G11" s="19" t="s">
        <v>134</v>
      </c>
      <c r="H11" s="21"/>
      <c r="I11" s="21"/>
      <c r="J11" s="21"/>
      <c r="K11" s="21">
        <v>10000</v>
      </c>
      <c r="L11" s="22">
        <v>0.18</v>
      </c>
      <c r="M11" s="19">
        <f t="shared" si="3"/>
        <v>1800</v>
      </c>
      <c r="N11" s="19">
        <f t="shared" si="4"/>
        <v>11800</v>
      </c>
      <c r="O11" s="23" t="s">
        <v>126</v>
      </c>
      <c r="P11" s="72"/>
    </row>
    <row r="12" spans="1:16" x14ac:dyDescent="0.25">
      <c r="A12" s="16"/>
      <c r="B12" s="16"/>
      <c r="C12" s="16"/>
      <c r="D12" s="20"/>
      <c r="E12" s="53"/>
      <c r="F12" s="19"/>
      <c r="G12" s="19"/>
      <c r="H12" s="21"/>
      <c r="I12" s="21"/>
      <c r="J12" s="21"/>
      <c r="K12" s="21"/>
      <c r="L12" s="22"/>
      <c r="M12" s="19"/>
      <c r="N12" s="19"/>
      <c r="O12" s="19"/>
    </row>
    <row r="13" spans="1:16" x14ac:dyDescent="0.25">
      <c r="A13" s="31"/>
      <c r="B13" s="31"/>
      <c r="C13" s="31"/>
      <c r="D13" s="34"/>
      <c r="E13" s="54"/>
      <c r="F13" s="33"/>
      <c r="G13" s="33"/>
      <c r="H13" s="35"/>
      <c r="I13" s="35"/>
      <c r="J13" s="35"/>
      <c r="K13" s="35"/>
      <c r="L13" s="36"/>
      <c r="M13" s="33"/>
      <c r="N13" s="41"/>
      <c r="O13" s="37"/>
    </row>
    <row r="14" spans="1:16" x14ac:dyDescent="0.25">
      <c r="A14" s="16"/>
      <c r="B14" s="16"/>
      <c r="C14" s="16"/>
      <c r="D14" s="20"/>
      <c r="E14" s="53"/>
      <c r="F14" s="19"/>
      <c r="G14" s="19"/>
      <c r="H14" s="21"/>
      <c r="I14" s="21"/>
      <c r="J14" s="21"/>
      <c r="K14" s="21"/>
      <c r="L14" s="22"/>
      <c r="M14" s="19"/>
      <c r="N14" s="25"/>
      <c r="O14" s="23"/>
    </row>
    <row r="15" spans="1:16" x14ac:dyDescent="0.25">
      <c r="A15" s="16">
        <v>8</v>
      </c>
      <c r="B15" s="17">
        <v>44287</v>
      </c>
      <c r="C15" s="16" t="s">
        <v>139</v>
      </c>
      <c r="D15" s="61" t="s">
        <v>109</v>
      </c>
      <c r="E15" s="53" t="s">
        <v>53</v>
      </c>
      <c r="F15" s="19" t="s">
        <v>87</v>
      </c>
      <c r="G15" s="19" t="s">
        <v>50</v>
      </c>
      <c r="H15" s="21">
        <v>234123</v>
      </c>
      <c r="I15" s="21">
        <v>6</v>
      </c>
      <c r="J15" s="21">
        <v>5600</v>
      </c>
      <c r="K15" s="21">
        <f t="shared" ref="K15:K18" si="5">I15*J15</f>
        <v>33600</v>
      </c>
      <c r="L15" s="22">
        <v>0.12</v>
      </c>
      <c r="M15" s="19">
        <f t="shared" ref="M15:M16" si="6">K15*L15</f>
        <v>4032</v>
      </c>
      <c r="N15" s="19">
        <f t="shared" ref="N15:N16" si="7">M15+K15</f>
        <v>37632</v>
      </c>
      <c r="O15" s="23" t="s">
        <v>137</v>
      </c>
      <c r="P15" s="72" t="s">
        <v>141</v>
      </c>
    </row>
    <row r="16" spans="1:16" x14ac:dyDescent="0.25">
      <c r="A16" s="16">
        <v>9</v>
      </c>
      <c r="B16" s="17">
        <v>44287</v>
      </c>
      <c r="C16" s="16" t="s">
        <v>140</v>
      </c>
      <c r="D16" s="27" t="s">
        <v>111</v>
      </c>
      <c r="E16" s="55" t="s">
        <v>42</v>
      </c>
      <c r="F16" s="16" t="s">
        <v>49</v>
      </c>
      <c r="G16" s="16" t="s">
        <v>19</v>
      </c>
      <c r="H16" s="16">
        <v>234123</v>
      </c>
      <c r="I16" s="16">
        <v>5</v>
      </c>
      <c r="J16" s="16">
        <v>65400</v>
      </c>
      <c r="K16" s="16">
        <f t="shared" si="5"/>
        <v>327000</v>
      </c>
      <c r="L16" s="16">
        <v>0.12</v>
      </c>
      <c r="M16" s="16">
        <f t="shared" si="6"/>
        <v>39240</v>
      </c>
      <c r="N16" s="16">
        <f t="shared" si="7"/>
        <v>366240</v>
      </c>
      <c r="O16" s="16" t="s">
        <v>138</v>
      </c>
      <c r="P16" s="72"/>
    </row>
    <row r="17" spans="1:16" x14ac:dyDescent="0.25">
      <c r="A17" s="31"/>
      <c r="B17" s="31"/>
      <c r="C17" s="31"/>
      <c r="D17" s="48"/>
      <c r="E17" s="56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6" x14ac:dyDescent="0.25">
      <c r="A18" s="16">
        <v>10</v>
      </c>
      <c r="B18" s="17">
        <v>44287</v>
      </c>
      <c r="C18" s="16" t="s">
        <v>142</v>
      </c>
      <c r="D18" s="27" t="s">
        <v>158</v>
      </c>
      <c r="E18" s="55" t="s">
        <v>53</v>
      </c>
      <c r="F18" s="16" t="s">
        <v>143</v>
      </c>
      <c r="G18" s="16" t="s">
        <v>144</v>
      </c>
      <c r="H18" s="16"/>
      <c r="I18" s="16">
        <v>1</v>
      </c>
      <c r="J18" s="16">
        <v>1000000</v>
      </c>
      <c r="K18" s="16">
        <f t="shared" si="5"/>
        <v>1000000</v>
      </c>
      <c r="L18" s="43">
        <v>0.18</v>
      </c>
      <c r="M18" s="16">
        <f t="shared" ref="M18" si="8">K18*L18</f>
        <v>180000</v>
      </c>
      <c r="N18" s="44">
        <f t="shared" ref="N18" si="9">M18+K18</f>
        <v>1180000</v>
      </c>
      <c r="O18" s="16" t="s">
        <v>145</v>
      </c>
      <c r="P18" s="73" t="s">
        <v>146</v>
      </c>
    </row>
    <row r="19" spans="1:16" x14ac:dyDescent="0.25">
      <c r="A19" s="16"/>
      <c r="B19" s="16"/>
      <c r="C19" s="16"/>
      <c r="D19" s="27"/>
      <c r="E19" s="55"/>
      <c r="F19" s="16"/>
      <c r="G19" s="16"/>
      <c r="H19" s="16"/>
      <c r="I19" s="16"/>
      <c r="J19" s="16"/>
      <c r="K19" s="16"/>
      <c r="L19" s="16"/>
      <c r="M19" s="16"/>
      <c r="N19" s="44"/>
      <c r="O19" s="16"/>
      <c r="P19" s="73"/>
    </row>
    <row r="20" spans="1:16" x14ac:dyDescent="0.25">
      <c r="A20" s="45"/>
      <c r="B20" s="45"/>
      <c r="C20" s="45"/>
      <c r="D20" s="49"/>
      <c r="E20" s="57"/>
      <c r="F20" s="45"/>
      <c r="G20" s="45"/>
      <c r="H20" s="45"/>
      <c r="I20" s="45"/>
      <c r="J20" s="45"/>
      <c r="K20" s="45"/>
      <c r="L20" s="45"/>
      <c r="M20" s="45"/>
      <c r="N20" s="45"/>
      <c r="O20" s="31"/>
    </row>
    <row r="21" spans="1:16" x14ac:dyDescent="0.25">
      <c r="A21" s="42"/>
      <c r="B21" s="42"/>
      <c r="C21" s="42"/>
      <c r="D21" s="50"/>
      <c r="E21" s="58"/>
      <c r="F21" s="42"/>
      <c r="G21" s="42"/>
      <c r="H21" s="42"/>
      <c r="I21" s="42"/>
      <c r="J21" s="42"/>
      <c r="K21" s="42"/>
      <c r="L21" s="42"/>
      <c r="M21" s="42"/>
      <c r="N21" s="42"/>
      <c r="O21" s="16"/>
    </row>
    <row r="22" spans="1:16" x14ac:dyDescent="0.25">
      <c r="A22" s="16">
        <v>11</v>
      </c>
      <c r="B22" s="17">
        <v>44287</v>
      </c>
      <c r="C22" s="16" t="s">
        <v>147</v>
      </c>
      <c r="D22" s="27" t="s">
        <v>148</v>
      </c>
      <c r="E22" s="55" t="s">
        <v>53</v>
      </c>
      <c r="F22" s="16" t="s">
        <v>143</v>
      </c>
      <c r="G22" s="16" t="s">
        <v>54</v>
      </c>
      <c r="H22" s="16"/>
      <c r="I22" s="16"/>
      <c r="J22" s="16"/>
      <c r="K22" s="16">
        <v>100000</v>
      </c>
      <c r="L22" s="43">
        <v>0.12</v>
      </c>
      <c r="M22" s="16">
        <f t="shared" ref="M22" si="10">K22*L22</f>
        <v>12000</v>
      </c>
      <c r="N22" s="44">
        <f t="shared" ref="N22" si="11">M22+K22</f>
        <v>112000</v>
      </c>
      <c r="O22" s="16" t="s">
        <v>149</v>
      </c>
      <c r="P22" s="71" t="s">
        <v>84</v>
      </c>
    </row>
    <row r="23" spans="1:16" x14ac:dyDescent="0.25">
      <c r="A23" s="31"/>
      <c r="B23" s="31"/>
      <c r="C23" s="31"/>
      <c r="D23" s="48"/>
      <c r="E23" s="56"/>
      <c r="F23" s="31"/>
      <c r="G23" s="31"/>
      <c r="H23" s="31"/>
      <c r="I23" s="31"/>
      <c r="J23" s="31"/>
      <c r="K23" s="31"/>
      <c r="L23" s="31"/>
      <c r="M23" s="31"/>
      <c r="N23" s="46"/>
      <c r="O23" s="31"/>
      <c r="P23" s="71"/>
    </row>
    <row r="26" spans="1:16" x14ac:dyDescent="0.25">
      <c r="A26" s="59"/>
    </row>
    <row r="29" spans="1:16" x14ac:dyDescent="0.25">
      <c r="E29" s="74"/>
    </row>
    <row r="30" spans="1:16" x14ac:dyDescent="0.25">
      <c r="E30" s="74"/>
    </row>
    <row r="31" spans="1:16" x14ac:dyDescent="0.25">
      <c r="E31" s="74"/>
    </row>
    <row r="32" spans="1:16" x14ac:dyDescent="0.25">
      <c r="E32" s="74"/>
    </row>
    <row r="34" spans="5:5" x14ac:dyDescent="0.25">
      <c r="E34" s="74"/>
    </row>
  </sheetData>
  <mergeCells count="6">
    <mergeCell ref="P22:P23"/>
    <mergeCell ref="A1:O1"/>
    <mergeCell ref="P4:P7"/>
    <mergeCell ref="P9:P11"/>
    <mergeCell ref="P15:P16"/>
    <mergeCell ref="P18:P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workbookViewId="0">
      <selection activeCell="K13" sqref="K13"/>
    </sheetView>
  </sheetViews>
  <sheetFormatPr defaultRowHeight="15" x14ac:dyDescent="0.25"/>
  <cols>
    <col min="2" max="2" width="22.42578125" bestFit="1" customWidth="1"/>
    <col min="3" max="3" width="9" bestFit="1" customWidth="1"/>
    <col min="4" max="4" width="9.85546875" bestFit="1" customWidth="1"/>
    <col min="9" max="9" width="25.140625" bestFit="1" customWidth="1"/>
  </cols>
  <sheetData>
    <row r="7" spans="1:11" x14ac:dyDescent="0.25">
      <c r="A7">
        <v>1</v>
      </c>
      <c r="B7" s="3" t="s">
        <v>60</v>
      </c>
      <c r="H7" s="1" t="s">
        <v>56</v>
      </c>
      <c r="I7" s="1" t="s">
        <v>55</v>
      </c>
    </row>
    <row r="8" spans="1:11" x14ac:dyDescent="0.25">
      <c r="A8">
        <v>2</v>
      </c>
      <c r="B8" s="3" t="s">
        <v>61</v>
      </c>
      <c r="H8" s="1" t="s">
        <v>57</v>
      </c>
      <c r="I8" s="1" t="s">
        <v>58</v>
      </c>
    </row>
    <row r="9" spans="1:11" x14ac:dyDescent="0.25">
      <c r="A9">
        <v>3</v>
      </c>
      <c r="B9" t="s">
        <v>62</v>
      </c>
      <c r="H9" s="1" t="s">
        <v>59</v>
      </c>
      <c r="I9" s="2">
        <v>43235</v>
      </c>
    </row>
    <row r="10" spans="1:11" x14ac:dyDescent="0.25">
      <c r="A10">
        <v>4</v>
      </c>
      <c r="B10" t="s">
        <v>63</v>
      </c>
    </row>
    <row r="11" spans="1:11" x14ac:dyDescent="0.25">
      <c r="A11">
        <v>5</v>
      </c>
      <c r="B11" s="3" t="s">
        <v>64</v>
      </c>
    </row>
    <row r="12" spans="1:11" x14ac:dyDescent="0.25">
      <c r="A12">
        <v>6</v>
      </c>
      <c r="B12" s="3" t="s">
        <v>65</v>
      </c>
    </row>
    <row r="13" spans="1:11" x14ac:dyDescent="0.25">
      <c r="A13">
        <v>7</v>
      </c>
      <c r="B13" s="3" t="s">
        <v>66</v>
      </c>
      <c r="I13" t="s">
        <v>67</v>
      </c>
      <c r="J13" t="s">
        <v>69</v>
      </c>
      <c r="K13" t="s">
        <v>76</v>
      </c>
    </row>
    <row r="14" spans="1:11" x14ac:dyDescent="0.25">
      <c r="A14">
        <v>8</v>
      </c>
      <c r="B14" t="s">
        <v>71</v>
      </c>
    </row>
    <row r="15" spans="1:11" x14ac:dyDescent="0.25">
      <c r="A15">
        <v>9</v>
      </c>
      <c r="B15" s="3" t="s">
        <v>72</v>
      </c>
    </row>
    <row r="16" spans="1:11" x14ac:dyDescent="0.25">
      <c r="A16">
        <v>10</v>
      </c>
      <c r="B16" s="3" t="s">
        <v>73</v>
      </c>
      <c r="I16" t="s">
        <v>68</v>
      </c>
      <c r="J16" t="s">
        <v>70</v>
      </c>
    </row>
    <row r="17" spans="1:2" x14ac:dyDescent="0.25">
      <c r="A17">
        <v>11</v>
      </c>
      <c r="B17" t="s">
        <v>74</v>
      </c>
    </row>
    <row r="18" spans="1:2" x14ac:dyDescent="0.25">
      <c r="A18">
        <v>12</v>
      </c>
      <c r="B18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FIRM MASTER</vt:lpstr>
      <vt:lpstr>GST-Sales</vt:lpstr>
      <vt:lpstr>GST-PURCH</vt:lpstr>
      <vt:lpstr>gst return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Pradeep Gupta</cp:lastModifiedBy>
  <cp:lastPrinted>2017-09-19T16:37:21Z</cp:lastPrinted>
  <dcterms:created xsi:type="dcterms:W3CDTF">2017-09-17T23:48:06Z</dcterms:created>
  <dcterms:modified xsi:type="dcterms:W3CDTF">2021-09-27T03:59:06Z</dcterms:modified>
</cp:coreProperties>
</file>